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50" windowHeight="6795" activeTab="0"/>
  </bookViews>
  <sheets>
    <sheet name="b.sheet" sheetId="1" r:id="rId1"/>
    <sheet name="pl" sheetId="2" r:id="rId2"/>
    <sheet name="change in equity" sheetId="3" r:id="rId3"/>
    <sheet name="C.flow" sheetId="4" r:id="rId4"/>
  </sheets>
  <externalReferences>
    <externalReference r:id="rId7"/>
  </externalReferences>
  <definedNames>
    <definedName name="_xlnm.Print_Area" localSheetId="0">'b.sheet'!$A$1:$G$54</definedName>
    <definedName name="_xlnm.Print_Area" localSheetId="3">'C.flow'!$A$1:$E$57</definedName>
    <definedName name="_xlnm.Print_Area" localSheetId="2">'change in equity'!$A$1:$N$57</definedName>
    <definedName name="_xlnm.Print_Area" localSheetId="1">'pl'!$A$1:$O$45</definedName>
  </definedNames>
  <calcPr fullCalcOnLoad="1"/>
</workbook>
</file>

<file path=xl/sharedStrings.xml><?xml version="1.0" encoding="utf-8"?>
<sst xmlns="http://schemas.openxmlformats.org/spreadsheetml/2006/main" count="206" uniqueCount="138">
  <si>
    <t>BINTAI KINDEN CORPORATION BERHAD</t>
  </si>
  <si>
    <t>(Company No:290870P)</t>
  </si>
  <si>
    <t>The figures have not been audited.</t>
  </si>
  <si>
    <t>Share</t>
  </si>
  <si>
    <t>Reserve</t>
  </si>
  <si>
    <t xml:space="preserve">Share </t>
  </si>
  <si>
    <t>Premium</t>
  </si>
  <si>
    <t>on</t>
  </si>
  <si>
    <t xml:space="preserve">Exchange </t>
  </si>
  <si>
    <t xml:space="preserve">Retained </t>
  </si>
  <si>
    <t>Capital</t>
  </si>
  <si>
    <t>Consolidation</t>
  </si>
  <si>
    <t>Profit</t>
  </si>
  <si>
    <t>Total</t>
  </si>
  <si>
    <t>RM'000</t>
  </si>
  <si>
    <t xml:space="preserve">Amortisation of reserve on </t>
  </si>
  <si>
    <t>consolidation</t>
  </si>
  <si>
    <t>Currency translation differences</t>
  </si>
  <si>
    <t xml:space="preserve"> in income statement</t>
  </si>
  <si>
    <t>Exercise of employee share</t>
  </si>
  <si>
    <t xml:space="preserve"> options</t>
  </si>
  <si>
    <t>CURRENT</t>
  </si>
  <si>
    <t>Property, plant and equipment</t>
  </si>
  <si>
    <t>Unquoted  investments</t>
  </si>
  <si>
    <t>Goodwill on consolidation</t>
  </si>
  <si>
    <t>Investment properties</t>
  </si>
  <si>
    <t>Inventories</t>
  </si>
  <si>
    <t>Short term borrowings</t>
  </si>
  <si>
    <t>Provision for taxation</t>
  </si>
  <si>
    <t>Share capital</t>
  </si>
  <si>
    <t>Share premium</t>
  </si>
  <si>
    <t>Reserves on consolidation</t>
  </si>
  <si>
    <t>Foreign currency translation reserve</t>
  </si>
  <si>
    <t>Minority Interest</t>
  </si>
  <si>
    <t>Net tangible assets per share (sen)</t>
  </si>
  <si>
    <t>CONDENSED CONSOLIDATED INCOME STATEMENT</t>
  </si>
  <si>
    <t>INDIVIDUAL QUARTER</t>
  </si>
  <si>
    <t>YEAR</t>
  </si>
  <si>
    <t>Revenue</t>
  </si>
  <si>
    <t>Cost of Sales</t>
  </si>
  <si>
    <t>Other operating income</t>
  </si>
  <si>
    <t>Finance costs</t>
  </si>
  <si>
    <t>Taxation</t>
  </si>
  <si>
    <t>Minority interest</t>
  </si>
  <si>
    <t>Earnings per share</t>
  </si>
  <si>
    <t>(i) Basic (sen)</t>
  </si>
  <si>
    <t>(ii) Fully diluted (sen)</t>
  </si>
  <si>
    <t>Operating expenses</t>
  </si>
  <si>
    <t>Quoted investment</t>
  </si>
  <si>
    <t>Net profit for the period</t>
  </si>
  <si>
    <t>Provisions</t>
  </si>
  <si>
    <t>Non current assets</t>
  </si>
  <si>
    <t>Current assets</t>
  </si>
  <si>
    <t>Current liabilities</t>
  </si>
  <si>
    <t xml:space="preserve">Net current assets </t>
  </si>
  <si>
    <t>Less: Non current liabilities</t>
  </si>
  <si>
    <t>Capital and reserves</t>
  </si>
  <si>
    <t>CUMULATIVE  YEAR TO DATE</t>
  </si>
  <si>
    <t xml:space="preserve">PRECEDING </t>
  </si>
  <si>
    <t>Adjustments for:-</t>
  </si>
  <si>
    <t>Non-cash items</t>
  </si>
  <si>
    <t>Net change in current assets</t>
  </si>
  <si>
    <t>Net change in current liabilities</t>
  </si>
  <si>
    <t>Tax paid</t>
  </si>
  <si>
    <t>Investing activities</t>
  </si>
  <si>
    <t>Proceeds from disposal of property, plant and equipment</t>
  </si>
  <si>
    <t>Purchase of property, plant and equipment</t>
  </si>
  <si>
    <t>Interest received</t>
  </si>
  <si>
    <t>Proceeds from short term bank borrowings</t>
  </si>
  <si>
    <t>Repayment of short term bank borrowings</t>
  </si>
  <si>
    <t>Financing activities</t>
  </si>
  <si>
    <t>Net change in cash and cash equivalents</t>
  </si>
  <si>
    <t>Cash and cash equivalents at beginning of financial year</t>
  </si>
  <si>
    <t>Currency translation difference</t>
  </si>
  <si>
    <t>Interest paid</t>
  </si>
  <si>
    <t>Deposits, bank and cash balances</t>
  </si>
  <si>
    <t>Bank overdrafts</t>
  </si>
  <si>
    <t>Deposits with licensed bank pledged as security</t>
  </si>
  <si>
    <t>Net cash flows from investing activities</t>
  </si>
  <si>
    <t>Net cash flows from operating activities</t>
  </si>
  <si>
    <t>Net cash flows from financing activities</t>
  </si>
  <si>
    <t>As at</t>
  </si>
  <si>
    <t>Net gain /(loss) not recognised</t>
  </si>
  <si>
    <t>(The unaudited condensed consolidated statement of changes in equity should be read in conjunction with the annual</t>
  </si>
  <si>
    <t>Operating profit before working capital changes</t>
  </si>
  <si>
    <t>ENDED</t>
  </si>
  <si>
    <t>(The unaudited condensed consolidated cash flow statement should be read in conjunction with the</t>
  </si>
  <si>
    <t xml:space="preserve">Dividend for year ended </t>
  </si>
  <si>
    <t>31.03.02</t>
  </si>
  <si>
    <t xml:space="preserve">(The unaudited condensed consolidated Income Statements should be read in conjunction with the </t>
  </si>
  <si>
    <t>Shareholder's equity</t>
  </si>
  <si>
    <t>Cash and cash equivalents comprise:</t>
  </si>
  <si>
    <t>Cash and cash equivalents at end of financial year</t>
  </si>
  <si>
    <t xml:space="preserve">Treasury </t>
  </si>
  <si>
    <t>Shares</t>
  </si>
  <si>
    <t>Purchase of company's own shares</t>
  </si>
  <si>
    <t>Receivables</t>
  </si>
  <si>
    <t>Tax recoverable</t>
  </si>
  <si>
    <t>Payables</t>
  </si>
  <si>
    <t>Less: Cost of treasury Shares</t>
  </si>
  <si>
    <t>Development property  expenditure</t>
  </si>
  <si>
    <t xml:space="preserve">Profit/ loss before taxation </t>
  </si>
  <si>
    <t>Purchase of treasury shares</t>
  </si>
  <si>
    <t>As at 1 April 2004</t>
  </si>
  <si>
    <t>Profit from operations</t>
  </si>
  <si>
    <t>Share of loss of associated companies</t>
  </si>
  <si>
    <t>Profit before taxation</t>
  </si>
  <si>
    <t>Profit after taxation</t>
  </si>
  <si>
    <t xml:space="preserve"> annual financial report for the year ended 31 March 2005)</t>
  </si>
  <si>
    <t>financial report for the year ended 31 March 2005)</t>
  </si>
  <si>
    <t>- as previously reported</t>
  </si>
  <si>
    <t>- prior year adjustment</t>
  </si>
  <si>
    <t>- as restated</t>
  </si>
  <si>
    <t>As at 1 April 2005</t>
  </si>
  <si>
    <t>As at 31 March 2005</t>
  </si>
  <si>
    <t>March 31, 2004</t>
  </si>
  <si>
    <t>Net loss for the period</t>
  </si>
  <si>
    <t>31.03.05</t>
  </si>
  <si>
    <t>Long term receivables</t>
  </si>
  <si>
    <t xml:space="preserve">  the annual financial report for the year ended 31 March 2005)</t>
  </si>
  <si>
    <t xml:space="preserve">(The unaudited condensed consolidated balance sheets should be read in conjunction </t>
  </si>
  <si>
    <t>Decrease in deposits at call (pledged)</t>
  </si>
  <si>
    <t>Retained losses</t>
  </si>
  <si>
    <t>30.09.05</t>
  </si>
  <si>
    <t>30.09.04</t>
  </si>
  <si>
    <t xml:space="preserve">               -</t>
  </si>
  <si>
    <t>CONDENSED CONSOLIDATED BALANCE SHEETS AS AT 31 DECEMBER 2005</t>
  </si>
  <si>
    <t>31.12.05</t>
  </si>
  <si>
    <t>CONSOLIDATED RESULTS FOR QUARTER ENDED 31 DECEMBER 2005</t>
  </si>
  <si>
    <t>31.12.04</t>
  </si>
  <si>
    <t>CONDENSED CONSOLIDATED STATEMENT OF CHANGES IN EQUITY FOR THE QUARTER ENDED 31 DECEMBER 2005</t>
  </si>
  <si>
    <t>As at 31 December 2005</t>
  </si>
  <si>
    <t>31.12.2005</t>
  </si>
  <si>
    <t>31.12.2004</t>
  </si>
  <si>
    <t>Dividend paid</t>
  </si>
  <si>
    <t xml:space="preserve">CONDENSED CONSOLIDATED CASH FLOW STATEMENT FOR THE NINE MONTHS </t>
  </si>
  <si>
    <t xml:space="preserve">   PERIOD ENDED 31 DECEMBER 2005</t>
  </si>
  <si>
    <t>NINE MONTHS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</si>
</sst>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_);\(0.00\)"/>
    <numFmt numFmtId="166" formatCode="0.0_);\(0.0\)"/>
    <numFmt numFmtId="167" formatCode="0_);\(0\)"/>
    <numFmt numFmtId="168" formatCode="_(* #,##0.0_);_(* \(#,##0.0\);_(* &quot;-&quot;??_);_(@_)"/>
    <numFmt numFmtId="169" formatCode="#,##0.0_);\(#,##0.0\)"/>
  </numFmts>
  <fonts count="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9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15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 quotePrefix="1">
      <alignment/>
    </xf>
    <xf numFmtId="0" fontId="1" fillId="0" borderId="0" xfId="0" applyFont="1" applyAlignment="1" quotePrefix="1">
      <alignment/>
    </xf>
    <xf numFmtId="0" fontId="4" fillId="0" borderId="0" xfId="0" applyFont="1" applyAlignment="1">
      <alignment/>
    </xf>
    <xf numFmtId="37" fontId="3" fillId="0" borderId="0" xfId="0" applyNumberFormat="1" applyFont="1" applyAlignment="1">
      <alignment/>
    </xf>
    <xf numFmtId="37" fontId="3" fillId="0" borderId="0" xfId="0" applyNumberFormat="1" applyFont="1" applyAlignment="1">
      <alignment horizontal="right"/>
    </xf>
    <xf numFmtId="3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4" fontId="3" fillId="0" borderId="0" xfId="15" applyNumberFormat="1" applyFont="1" applyAlignment="1">
      <alignment/>
    </xf>
    <xf numFmtId="0" fontId="3" fillId="0" borderId="1" xfId="0" applyFont="1" applyBorder="1" applyAlignment="1">
      <alignment/>
    </xf>
    <xf numFmtId="164" fontId="3" fillId="0" borderId="2" xfId="15" applyNumberFormat="1" applyFont="1" applyBorder="1" applyAlignment="1">
      <alignment/>
    </xf>
    <xf numFmtId="164" fontId="3" fillId="0" borderId="3" xfId="15" applyNumberFormat="1" applyFont="1" applyBorder="1" applyAlignment="1">
      <alignment/>
    </xf>
    <xf numFmtId="0" fontId="3" fillId="0" borderId="4" xfId="0" applyFont="1" applyBorder="1" applyAlignment="1">
      <alignment/>
    </xf>
    <xf numFmtId="164" fontId="3" fillId="0" borderId="0" xfId="15" applyNumberFormat="1" applyFont="1" applyBorder="1" applyAlignment="1">
      <alignment/>
    </xf>
    <xf numFmtId="164" fontId="3" fillId="0" borderId="5" xfId="15" applyNumberFormat="1" applyFont="1" applyBorder="1" applyAlignment="1">
      <alignment/>
    </xf>
    <xf numFmtId="0" fontId="3" fillId="0" borderId="6" xfId="0" applyFont="1" applyBorder="1" applyAlignment="1">
      <alignment/>
    </xf>
    <xf numFmtId="164" fontId="3" fillId="0" borderId="7" xfId="15" applyNumberFormat="1" applyFont="1" applyBorder="1" applyAlignment="1">
      <alignment/>
    </xf>
    <xf numFmtId="164" fontId="3" fillId="0" borderId="8" xfId="15" applyNumberFormat="1" applyFont="1" applyBorder="1" applyAlignment="1">
      <alignment/>
    </xf>
    <xf numFmtId="164" fontId="3" fillId="0" borderId="9" xfId="15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64" fontId="2" fillId="0" borderId="11" xfId="15" applyNumberFormat="1" applyFont="1" applyBorder="1" applyAlignment="1">
      <alignment/>
    </xf>
    <xf numFmtId="164" fontId="2" fillId="0" borderId="9" xfId="15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2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43" fontId="2" fillId="0" borderId="0" xfId="15" applyNumberFormat="1" applyFont="1" applyAlignment="1">
      <alignment/>
    </xf>
    <xf numFmtId="164" fontId="1" fillId="0" borderId="0" xfId="15" applyNumberFormat="1" applyFont="1" applyAlignment="1">
      <alignment/>
    </xf>
    <xf numFmtId="164" fontId="1" fillId="0" borderId="0" xfId="15" applyNumberFormat="1" applyFont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164" fontId="1" fillId="0" borderId="0" xfId="15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7" fontId="2" fillId="0" borderId="0" xfId="0" applyNumberFormat="1" applyFont="1" applyAlignment="1">
      <alignment/>
    </xf>
    <xf numFmtId="37" fontId="2" fillId="0" borderId="7" xfId="0" applyNumberFormat="1" applyFont="1" applyBorder="1" applyAlignment="1">
      <alignment/>
    </xf>
    <xf numFmtId="37" fontId="2" fillId="0" borderId="9" xfId="0" applyNumberFormat="1" applyFont="1" applyBorder="1" applyAlignment="1">
      <alignment/>
    </xf>
    <xf numFmtId="39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1" fontId="2" fillId="0" borderId="0" xfId="15" applyNumberFormat="1" applyFont="1" applyAlignment="1">
      <alignment/>
    </xf>
    <xf numFmtId="41" fontId="2" fillId="0" borderId="0" xfId="0" applyNumberFormat="1" applyFont="1" applyAlignment="1">
      <alignment/>
    </xf>
    <xf numFmtId="41" fontId="2" fillId="0" borderId="7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37" fontId="4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37" fontId="2" fillId="0" borderId="0" xfId="0" applyNumberFormat="1" applyFont="1" applyFill="1" applyAlignment="1">
      <alignment/>
    </xf>
    <xf numFmtId="164" fontId="2" fillId="0" borderId="0" xfId="15" applyNumberFormat="1" applyFont="1" applyFill="1" applyAlignment="1">
      <alignment/>
    </xf>
    <xf numFmtId="15" fontId="3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39" fontId="2" fillId="0" borderId="0" xfId="0" applyNumberFormat="1" applyFont="1" applyFill="1" applyAlignment="1">
      <alignment/>
    </xf>
    <xf numFmtId="164" fontId="1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43" fontId="2" fillId="0" borderId="0" xfId="0" applyNumberFormat="1" applyFont="1" applyFill="1" applyBorder="1" applyAlignment="1">
      <alignment/>
    </xf>
    <xf numFmtId="43" fontId="2" fillId="0" borderId="0" xfId="15" applyNumberFormat="1" applyFont="1" applyFill="1" applyBorder="1" applyAlignment="1">
      <alignment/>
    </xf>
    <xf numFmtId="41" fontId="3" fillId="0" borderId="0" xfId="0" applyNumberFormat="1" applyFont="1" applyAlignment="1">
      <alignment/>
    </xf>
    <xf numFmtId="41" fontId="2" fillId="0" borderId="9" xfId="0" applyNumberFormat="1" applyFont="1" applyBorder="1" applyAlignment="1">
      <alignment/>
    </xf>
    <xf numFmtId="15" fontId="1" fillId="0" borderId="0" xfId="0" applyNumberFormat="1" applyFont="1" applyFill="1" applyAlignment="1">
      <alignment horizontal="center"/>
    </xf>
    <xf numFmtId="164" fontId="1" fillId="0" borderId="10" xfId="15" applyNumberFormat="1" applyFont="1" applyFill="1" applyBorder="1" applyAlignment="1">
      <alignment horizontal="center"/>
    </xf>
    <xf numFmtId="15" fontId="1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5" fontId="1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37" fontId="3" fillId="0" borderId="0" xfId="0" applyNumberFormat="1" applyFont="1" applyFill="1" applyAlignment="1">
      <alignment/>
    </xf>
    <xf numFmtId="0" fontId="3" fillId="0" borderId="0" xfId="0" applyFont="1" applyAlignment="1" quotePrefix="1">
      <alignment/>
    </xf>
    <xf numFmtId="39" fontId="2" fillId="0" borderId="0" xfId="0" applyNumberFormat="1" applyFont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0" borderId="7" xfId="0" applyNumberFormat="1" applyFont="1" applyFill="1" applyBorder="1" applyAlignment="1">
      <alignment/>
    </xf>
    <xf numFmtId="37" fontId="2" fillId="0" borderId="9" xfId="0" applyNumberFormat="1" applyFont="1" applyFill="1" applyBorder="1" applyAlignment="1">
      <alignment/>
    </xf>
    <xf numFmtId="164" fontId="3" fillId="0" borderId="0" xfId="0" applyNumberFormat="1" applyFont="1" applyAlignment="1">
      <alignment/>
    </xf>
    <xf numFmtId="164" fontId="2" fillId="0" borderId="11" xfId="0" applyNumberFormat="1" applyFont="1" applyBorder="1" applyAlignment="1">
      <alignment/>
    </xf>
    <xf numFmtId="43" fontId="2" fillId="0" borderId="0" xfId="15" applyFont="1" applyAlignment="1">
      <alignment/>
    </xf>
    <xf numFmtId="43" fontId="2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43" fontId="2" fillId="0" borderId="0" xfId="15" applyFont="1" applyFill="1" applyAlignment="1">
      <alignment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hermaine\Bintai%20Group%20-%20Reports\Bintai%20-%20Conso%20-%2030%20Nov%202005\Bintai%20Conso-%20Dec%202005%20-20.02.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ournal"/>
      <sheetName val="consol wksheet"/>
      <sheetName val="CF (ind co)"/>
      <sheetName val="Consol CF"/>
      <sheetName val="CF "/>
      <sheetName val="PPE"/>
      <sheetName val="HP"/>
    </sheetNames>
    <sheetDataSet>
      <sheetData sheetId="4">
        <row r="9">
          <cell r="O9">
            <v>3192625.110398367</v>
          </cell>
        </row>
        <row r="14">
          <cell r="O14">
            <v>-191967.14285714284</v>
          </cell>
        </row>
        <row r="15">
          <cell r="O15">
            <v>18556.800000000003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1661938.606197778</v>
          </cell>
        </row>
        <row r="23">
          <cell r="O23">
            <v>0</v>
          </cell>
        </row>
        <row r="24">
          <cell r="O24">
            <v>-41331.22</v>
          </cell>
        </row>
        <row r="25">
          <cell r="O25">
            <v>0</v>
          </cell>
        </row>
        <row r="26">
          <cell r="O26">
            <v>-899059.4080745555</v>
          </cell>
        </row>
        <row r="27">
          <cell r="O27">
            <v>4230125.429153889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1726974.76</v>
          </cell>
        </row>
        <row r="33">
          <cell r="O33">
            <v>0</v>
          </cell>
        </row>
        <row r="53">
          <cell r="O53">
            <v>-3294311.11</v>
          </cell>
        </row>
        <row r="68">
          <cell r="O68">
            <v>737796.73</v>
          </cell>
        </row>
        <row r="80">
          <cell r="O80">
            <v>245.31</v>
          </cell>
        </row>
        <row r="87">
          <cell r="O87">
            <v>137531203.54</v>
          </cell>
        </row>
        <row r="88">
          <cell r="O88">
            <v>-155142117.65555555</v>
          </cell>
        </row>
        <row r="89">
          <cell r="O89">
            <v>30710467.86283333</v>
          </cell>
        </row>
        <row r="95">
          <cell r="O95">
            <v>39849</v>
          </cell>
        </row>
        <row r="105">
          <cell r="O105">
            <v>23553261.63</v>
          </cell>
        </row>
        <row r="106">
          <cell r="O106">
            <v>5370621.789435333</v>
          </cell>
        </row>
        <row r="107">
          <cell r="O107">
            <v>16310213.196588889</v>
          </cell>
        </row>
        <row r="108">
          <cell r="O108">
            <v>-34434642.06000001</v>
          </cell>
        </row>
        <row r="109">
          <cell r="O109">
            <v>-6485634.686588888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29"/>
  <sheetViews>
    <sheetView tabSelected="1" zoomScale="75" zoomScaleNormal="75" workbookViewId="0" topLeftCell="A1">
      <selection activeCell="B5" sqref="B5"/>
    </sheetView>
  </sheetViews>
  <sheetFormatPr defaultColWidth="9.140625" defaultRowHeight="12.75"/>
  <cols>
    <col min="1" max="1" width="3.57421875" style="2" customWidth="1"/>
    <col min="2" max="2" width="47.8515625" style="2" customWidth="1"/>
    <col min="3" max="3" width="13.57421875" style="2" customWidth="1"/>
    <col min="4" max="4" width="13.57421875" style="2" hidden="1" customWidth="1"/>
    <col min="5" max="5" width="2.8515625" style="2" customWidth="1"/>
    <col min="6" max="6" width="12.8515625" style="2" customWidth="1"/>
    <col min="7" max="7" width="3.140625" style="2" customWidth="1"/>
    <col min="8" max="8" width="13.140625" style="2" hidden="1" customWidth="1"/>
    <col min="9" max="9" width="19.28125" style="2" customWidth="1"/>
    <col min="10" max="16384" width="9.140625" style="2" customWidth="1"/>
  </cols>
  <sheetData>
    <row r="1" spans="1:4" ht="15.75">
      <c r="A1" s="1" t="s">
        <v>0</v>
      </c>
      <c r="B1" s="1"/>
      <c r="C1" s="1"/>
      <c r="D1" s="1"/>
    </row>
    <row r="2" ht="15.75">
      <c r="A2" s="2" t="s">
        <v>1</v>
      </c>
    </row>
    <row r="3" spans="1:4" ht="15.75">
      <c r="A3" s="1"/>
      <c r="B3" s="1"/>
      <c r="C3" s="1"/>
      <c r="D3" s="1"/>
    </row>
    <row r="4" spans="1:4" ht="15.75">
      <c r="A4" s="1" t="s">
        <v>126</v>
      </c>
      <c r="B4" s="1"/>
      <c r="C4" s="1"/>
      <c r="D4" s="1"/>
    </row>
    <row r="5" spans="6:8" ht="15.75">
      <c r="F5" s="25"/>
      <c r="H5" s="25"/>
    </row>
    <row r="6" spans="3:8" ht="15.75">
      <c r="C6" s="51" t="s">
        <v>81</v>
      </c>
      <c r="D6" s="51" t="s">
        <v>81</v>
      </c>
      <c r="F6" s="51" t="s">
        <v>81</v>
      </c>
      <c r="H6" s="51" t="s">
        <v>81</v>
      </c>
    </row>
    <row r="7" spans="3:10" ht="15.75">
      <c r="C7" s="51" t="s">
        <v>127</v>
      </c>
      <c r="D7" s="51" t="s">
        <v>123</v>
      </c>
      <c r="F7" s="70" t="s">
        <v>117</v>
      </c>
      <c r="G7" s="57"/>
      <c r="H7" s="70" t="s">
        <v>88</v>
      </c>
      <c r="I7" s="57"/>
      <c r="J7" s="57"/>
    </row>
    <row r="8" spans="3:8" ht="16.5" thickBot="1">
      <c r="C8" s="53" t="s">
        <v>14</v>
      </c>
      <c r="D8" s="53" t="s">
        <v>14</v>
      </c>
      <c r="F8" s="53" t="s">
        <v>14</v>
      </c>
      <c r="H8" s="53" t="s">
        <v>14</v>
      </c>
    </row>
    <row r="9" spans="1:8" ht="15.75">
      <c r="A9" s="1" t="s">
        <v>51</v>
      </c>
      <c r="F9" s="3"/>
      <c r="G9" s="3"/>
      <c r="H9" s="3"/>
    </row>
    <row r="10" spans="1:8" ht="15.75">
      <c r="A10" s="2" t="s">
        <v>22</v>
      </c>
      <c r="C10" s="3">
        <v>19484</v>
      </c>
      <c r="D10" s="3">
        <v>19482</v>
      </c>
      <c r="F10" s="3">
        <v>19922</v>
      </c>
      <c r="G10" s="3"/>
      <c r="H10" s="3">
        <v>13904</v>
      </c>
    </row>
    <row r="11" spans="1:8" ht="15.75">
      <c r="A11" s="2" t="s">
        <v>23</v>
      </c>
      <c r="C11" s="3">
        <f>3388+38+3577+425</f>
        <v>7428</v>
      </c>
      <c r="D11" s="3">
        <f>7430-2</f>
        <v>7428</v>
      </c>
      <c r="F11" s="3">
        <f>7003+427</f>
        <v>7430</v>
      </c>
      <c r="G11" s="3"/>
      <c r="H11" s="3">
        <v>7749</v>
      </c>
    </row>
    <row r="12" spans="1:8" ht="15.75">
      <c r="A12" s="2" t="s">
        <v>48</v>
      </c>
      <c r="C12" s="3">
        <v>7658</v>
      </c>
      <c r="D12" s="3">
        <v>7658</v>
      </c>
      <c r="F12" s="3">
        <v>7658</v>
      </c>
      <c r="G12" s="3"/>
      <c r="H12" s="3">
        <v>0</v>
      </c>
    </row>
    <row r="13" spans="1:9" ht="15.75">
      <c r="A13" s="2" t="s">
        <v>24</v>
      </c>
      <c r="C13" s="3">
        <v>476</v>
      </c>
      <c r="D13" s="3">
        <v>482</v>
      </c>
      <c r="F13" s="3">
        <v>494</v>
      </c>
      <c r="G13" s="3"/>
      <c r="H13" s="3">
        <v>1115</v>
      </c>
      <c r="I13" s="80"/>
    </row>
    <row r="14" spans="1:8" ht="15.75">
      <c r="A14" s="2" t="s">
        <v>25</v>
      </c>
      <c r="C14" s="3">
        <v>2784</v>
      </c>
      <c r="D14" s="3">
        <v>2784</v>
      </c>
      <c r="F14" s="3">
        <v>2784</v>
      </c>
      <c r="G14" s="3"/>
      <c r="H14" s="3">
        <v>2784</v>
      </c>
    </row>
    <row r="15" spans="1:9" ht="15.75">
      <c r="A15" s="2" t="s">
        <v>118</v>
      </c>
      <c r="C15" s="3">
        <v>0</v>
      </c>
      <c r="D15" s="3"/>
      <c r="F15" s="3">
        <v>13443</v>
      </c>
      <c r="G15" s="3"/>
      <c r="H15" s="3">
        <v>14722</v>
      </c>
      <c r="I15" s="81"/>
    </row>
    <row r="16" spans="1:8" ht="15.75">
      <c r="A16" s="1"/>
      <c r="C16" s="27">
        <f>SUM(C10:C15)</f>
        <v>37830</v>
      </c>
      <c r="D16" s="27">
        <f>SUM(D10:D15)</f>
        <v>37834</v>
      </c>
      <c r="F16" s="27">
        <f>SUM(F10:F15)</f>
        <v>51731</v>
      </c>
      <c r="G16" s="3"/>
      <c r="H16" s="27">
        <f>SUM(H10:H15)</f>
        <v>40274</v>
      </c>
    </row>
    <row r="17" spans="3:8" ht="3" customHeight="1">
      <c r="C17" s="3"/>
      <c r="D17" s="3"/>
      <c r="F17" s="3"/>
      <c r="G17" s="3"/>
      <c r="H17" s="3"/>
    </row>
    <row r="18" spans="1:8" ht="15.75">
      <c r="A18" s="1" t="s">
        <v>52</v>
      </c>
      <c r="C18" s="3"/>
      <c r="D18" s="3"/>
      <c r="F18" s="3"/>
      <c r="G18" s="3"/>
      <c r="H18" s="3"/>
    </row>
    <row r="19" spans="1:8" ht="15.75">
      <c r="A19" s="2" t="s">
        <v>100</v>
      </c>
      <c r="C19" s="3">
        <v>14439</v>
      </c>
      <c r="D19" s="3">
        <v>12213</v>
      </c>
      <c r="F19" s="3">
        <v>13760</v>
      </c>
      <c r="G19" s="3"/>
      <c r="H19" s="3">
        <v>1127</v>
      </c>
    </row>
    <row r="20" spans="1:8" ht="15.75">
      <c r="A20" s="2" t="s">
        <v>26</v>
      </c>
      <c r="C20" s="3">
        <v>1314</v>
      </c>
      <c r="D20" s="3">
        <v>1066</v>
      </c>
      <c r="F20" s="3">
        <v>1025</v>
      </c>
      <c r="G20" s="3"/>
      <c r="H20" s="3">
        <v>33263</v>
      </c>
    </row>
    <row r="21" spans="1:8" ht="15.75">
      <c r="A21" s="2" t="s">
        <v>96</v>
      </c>
      <c r="C21" s="3">
        <f>191396+31570+5743+177574+45906</f>
        <v>452189</v>
      </c>
      <c r="D21" s="3">
        <f>366963+24960</f>
        <v>391923</v>
      </c>
      <c r="F21" s="3">
        <v>405725</v>
      </c>
      <c r="G21" s="3"/>
      <c r="H21" s="3">
        <v>44222</v>
      </c>
    </row>
    <row r="22" spans="1:8" ht="15.75">
      <c r="A22" s="2" t="s">
        <v>97</v>
      </c>
      <c r="C22" s="3">
        <v>9966</v>
      </c>
      <c r="D22" s="3">
        <v>10082</v>
      </c>
      <c r="F22" s="3">
        <v>6841</v>
      </c>
      <c r="G22" s="3"/>
      <c r="H22" s="3">
        <f>3248-1331+5955+1695+216</f>
        <v>9783</v>
      </c>
    </row>
    <row r="23" spans="1:8" ht="15.75">
      <c r="A23" s="2" t="s">
        <v>75</v>
      </c>
      <c r="C23" s="3">
        <f>19136+23553+2544</f>
        <v>45233</v>
      </c>
      <c r="D23" s="3">
        <v>85992</v>
      </c>
      <c r="F23" s="3">
        <v>160954</v>
      </c>
      <c r="G23" s="3"/>
      <c r="H23" s="3">
        <v>17321</v>
      </c>
    </row>
    <row r="24" spans="3:8" ht="15.75">
      <c r="C24" s="27">
        <f>SUM(C19:C23)</f>
        <v>523141</v>
      </c>
      <c r="D24" s="27">
        <f>SUM(D19:D23)</f>
        <v>501276</v>
      </c>
      <c r="F24" s="27">
        <f>SUM(F19:F23)</f>
        <v>588305</v>
      </c>
      <c r="G24" s="3"/>
      <c r="H24" s="27">
        <f>SUM(H19:H23)</f>
        <v>105716</v>
      </c>
    </row>
    <row r="25" spans="3:8" ht="3.75" customHeight="1">
      <c r="C25" s="3"/>
      <c r="D25" s="3"/>
      <c r="F25" s="3"/>
      <c r="G25" s="3"/>
      <c r="H25" s="3"/>
    </row>
    <row r="26" spans="1:8" ht="15.75">
      <c r="A26" s="1" t="s">
        <v>53</v>
      </c>
      <c r="C26" s="3"/>
      <c r="D26" s="3"/>
      <c r="F26" s="3"/>
      <c r="G26" s="3"/>
      <c r="H26" s="3"/>
    </row>
    <row r="27" spans="1:8" ht="15.75">
      <c r="A27" s="2" t="s">
        <v>50</v>
      </c>
      <c r="C27" s="3">
        <v>4129</v>
      </c>
      <c r="D27" s="3">
        <v>4376</v>
      </c>
      <c r="F27" s="3">
        <v>1907</v>
      </c>
      <c r="G27" s="3"/>
      <c r="H27" s="3">
        <v>58465</v>
      </c>
    </row>
    <row r="28" spans="1:8" ht="15.75">
      <c r="A28" s="2" t="s">
        <v>98</v>
      </c>
      <c r="C28" s="3">
        <f>96031+148511+13760-210+1827+45906</f>
        <v>305825</v>
      </c>
      <c r="D28" s="3">
        <v>290910</v>
      </c>
      <c r="F28" s="3">
        <v>367937</v>
      </c>
      <c r="G28" s="3"/>
      <c r="H28" s="3">
        <f>1156+180+420</f>
        <v>1756</v>
      </c>
    </row>
    <row r="29" spans="1:8" ht="15.75">
      <c r="A29" s="2" t="s">
        <v>28</v>
      </c>
      <c r="C29" s="3">
        <v>2445</v>
      </c>
      <c r="D29" s="3">
        <v>2282</v>
      </c>
      <c r="F29" s="3">
        <v>1773</v>
      </c>
      <c r="G29" s="3"/>
      <c r="H29" s="3">
        <v>5378</v>
      </c>
    </row>
    <row r="30" spans="1:8" ht="15.75">
      <c r="A30" s="2" t="s">
        <v>27</v>
      </c>
      <c r="C30" s="3">
        <f>46769+69168+632+40870</f>
        <v>157439</v>
      </c>
      <c r="D30" s="3">
        <f>137047+14400</f>
        <v>151447</v>
      </c>
      <c r="F30" s="3">
        <f>165570+765</f>
        <v>166335</v>
      </c>
      <c r="G30" s="3"/>
      <c r="H30" s="3">
        <f>16569+10066</f>
        <v>26635</v>
      </c>
    </row>
    <row r="31" spans="3:8" ht="15.75">
      <c r="C31" s="27">
        <f>SUM(C27:C30)</f>
        <v>469838</v>
      </c>
      <c r="D31" s="27">
        <f>SUM(D27:D30)</f>
        <v>449015</v>
      </c>
      <c r="F31" s="27">
        <f>SUM(F27:F30)</f>
        <v>537952</v>
      </c>
      <c r="G31" s="3"/>
      <c r="H31" s="27">
        <f>SUM(H27:H30)</f>
        <v>92234</v>
      </c>
    </row>
    <row r="32" spans="3:8" ht="4.5" customHeight="1">
      <c r="C32" s="3"/>
      <c r="D32" s="3"/>
      <c r="F32" s="3"/>
      <c r="G32" s="3"/>
      <c r="H32" s="3"/>
    </row>
    <row r="33" spans="1:8" ht="15.75">
      <c r="A33" s="1" t="s">
        <v>54</v>
      </c>
      <c r="C33" s="31">
        <f>+C24-C31</f>
        <v>53303</v>
      </c>
      <c r="D33" s="31">
        <f>+D24-D31</f>
        <v>52261</v>
      </c>
      <c r="F33" s="31">
        <f>+F24-F31</f>
        <v>50353</v>
      </c>
      <c r="G33" s="31"/>
      <c r="H33" s="31">
        <f>+H24-H31</f>
        <v>13482</v>
      </c>
    </row>
    <row r="34" spans="1:8" ht="9.75" customHeight="1">
      <c r="A34" s="1"/>
      <c r="C34" s="31"/>
      <c r="D34" s="31"/>
      <c r="F34" s="31"/>
      <c r="G34" s="31"/>
      <c r="H34" s="31"/>
    </row>
    <row r="35" spans="1:8" ht="15.75">
      <c r="A35" s="1" t="s">
        <v>55</v>
      </c>
      <c r="C35" s="31">
        <v>-4086</v>
      </c>
      <c r="D35" s="31">
        <v>-4559</v>
      </c>
      <c r="F35" s="31">
        <v>-17193</v>
      </c>
      <c r="G35" s="31"/>
      <c r="H35" s="31">
        <v>1563</v>
      </c>
    </row>
    <row r="36" spans="1:8" ht="7.5" customHeight="1">
      <c r="A36" s="1"/>
      <c r="C36" s="31"/>
      <c r="D36" s="31"/>
      <c r="F36" s="31"/>
      <c r="G36" s="3"/>
      <c r="H36" s="31"/>
    </row>
    <row r="37" spans="3:8" ht="16.5" thickBot="1">
      <c r="C37" s="28">
        <f>+C33+C16+C35</f>
        <v>87047</v>
      </c>
      <c r="D37" s="28">
        <f>+D33+D16+D35</f>
        <v>85536</v>
      </c>
      <c r="F37" s="28">
        <f>+F33+F16+F35</f>
        <v>84891</v>
      </c>
      <c r="G37" s="3"/>
      <c r="H37" s="28">
        <f>+H33+H16-H35</f>
        <v>52193</v>
      </c>
    </row>
    <row r="38" spans="3:8" ht="6" customHeight="1" thickTop="1">
      <c r="C38" s="3"/>
      <c r="D38" s="3"/>
      <c r="F38" s="3"/>
      <c r="G38" s="3"/>
      <c r="H38" s="3"/>
    </row>
    <row r="39" spans="1:8" ht="15.75">
      <c r="A39" s="1" t="s">
        <v>56</v>
      </c>
      <c r="C39" s="3"/>
      <c r="D39" s="3"/>
      <c r="F39" s="3"/>
      <c r="G39" s="3"/>
      <c r="H39" s="3"/>
    </row>
    <row r="40" spans="1:8" ht="15.75">
      <c r="A40" s="2" t="s">
        <v>29</v>
      </c>
      <c r="C40" s="3">
        <v>103889</v>
      </c>
      <c r="D40" s="3">
        <v>103889</v>
      </c>
      <c r="F40" s="3">
        <v>103889</v>
      </c>
      <c r="G40" s="3"/>
      <c r="H40" s="3">
        <v>103714</v>
      </c>
    </row>
    <row r="41" spans="1:8" ht="15.75">
      <c r="A41" s="2" t="s">
        <v>30</v>
      </c>
      <c r="C41" s="3">
        <v>1142</v>
      </c>
      <c r="D41" s="3">
        <v>1142</v>
      </c>
      <c r="F41" s="3">
        <v>1142</v>
      </c>
      <c r="G41" s="3"/>
      <c r="H41" s="3">
        <v>646</v>
      </c>
    </row>
    <row r="42" spans="1:8" ht="15.75">
      <c r="A42" s="2" t="s">
        <v>99</v>
      </c>
      <c r="C42" s="3">
        <v>-3403</v>
      </c>
      <c r="D42" s="3">
        <v>-3403</v>
      </c>
      <c r="F42" s="3">
        <v>-3402</v>
      </c>
      <c r="G42" s="3"/>
      <c r="H42" s="3"/>
    </row>
    <row r="43" spans="1:8" ht="15.75">
      <c r="A43" s="2" t="s">
        <v>31</v>
      </c>
      <c r="C43" s="3">
        <f>+'change in equity'!H27</f>
        <v>3903</v>
      </c>
      <c r="D43" s="3">
        <v>3967</v>
      </c>
      <c r="F43" s="3">
        <v>4095</v>
      </c>
      <c r="G43" s="3"/>
      <c r="H43" s="3">
        <v>4863</v>
      </c>
    </row>
    <row r="44" spans="1:8" ht="15.75">
      <c r="A44" s="2" t="s">
        <v>122</v>
      </c>
      <c r="C44" s="3">
        <f>+'change in equity'!L27</f>
        <v>-18534</v>
      </c>
      <c r="D44" s="3">
        <v>-20094</v>
      </c>
      <c r="F44" s="3">
        <v>-20751</v>
      </c>
      <c r="G44" s="3"/>
      <c r="H44" s="3">
        <v>4706</v>
      </c>
    </row>
    <row r="45" spans="1:9" ht="15.75">
      <c r="A45" s="2" t="s">
        <v>32</v>
      </c>
      <c r="C45" s="3">
        <f>+'change in equity'!J27</f>
        <v>50</v>
      </c>
      <c r="D45" s="3">
        <v>35</v>
      </c>
      <c r="F45" s="3">
        <v>-82</v>
      </c>
      <c r="G45" s="3"/>
      <c r="H45" s="3">
        <v>-602</v>
      </c>
      <c r="I45" s="29"/>
    </row>
    <row r="46" spans="1:8" ht="15.75">
      <c r="A46" s="1" t="s">
        <v>90</v>
      </c>
      <c r="C46" s="30">
        <f>SUM(C40:C45)</f>
        <v>87047</v>
      </c>
      <c r="D46" s="30">
        <f>SUM(D40:D45)</f>
        <v>85536</v>
      </c>
      <c r="F46" s="30">
        <f>SUM(F40:F45)</f>
        <v>84891</v>
      </c>
      <c r="G46" s="3"/>
      <c r="H46" s="30">
        <f>SUM(H40:H45)</f>
        <v>113327</v>
      </c>
    </row>
    <row r="47" spans="1:8" ht="15.75">
      <c r="A47" s="1" t="s">
        <v>33</v>
      </c>
      <c r="C47" s="31">
        <v>0</v>
      </c>
      <c r="D47" s="31">
        <v>0</v>
      </c>
      <c r="F47" s="31">
        <v>0</v>
      </c>
      <c r="G47" s="3"/>
      <c r="H47" s="31">
        <v>0</v>
      </c>
    </row>
    <row r="48" spans="3:8" ht="16.5" thickBot="1">
      <c r="C48" s="28">
        <f>SUM(C46:C47)</f>
        <v>87047</v>
      </c>
      <c r="D48" s="28">
        <f>SUM(D46:D47)</f>
        <v>85536</v>
      </c>
      <c r="F48" s="28">
        <f>SUM(F46:F47)</f>
        <v>84891</v>
      </c>
      <c r="G48" s="3"/>
      <c r="H48" s="28">
        <f>SUM(H46:H47)</f>
        <v>113327</v>
      </c>
    </row>
    <row r="49" spans="3:8" ht="6.75" customHeight="1" thickTop="1">
      <c r="C49" s="3"/>
      <c r="D49" s="3"/>
      <c r="F49" s="3"/>
      <c r="G49" s="3"/>
      <c r="H49" s="3"/>
    </row>
    <row r="50" spans="1:8" ht="15.75">
      <c r="A50" s="1" t="s">
        <v>34</v>
      </c>
      <c r="C50" s="3">
        <f>(+C46-C13)/103889*100</f>
        <v>83.33028520825111</v>
      </c>
      <c r="D50" s="3">
        <f>(+D46-D13)/103889*100</f>
        <v>81.87007286623222</v>
      </c>
      <c r="F50" s="3">
        <f>(+F46-F13)/103889*100</f>
        <v>81.23766712548971</v>
      </c>
      <c r="G50" s="3"/>
      <c r="H50" s="3">
        <f>(+H46-H13)/103714*100</f>
        <v>108.19368648398479</v>
      </c>
    </row>
    <row r="51" spans="6:8" ht="15.75">
      <c r="F51" s="32"/>
      <c r="G51" s="3"/>
      <c r="H51" s="32"/>
    </row>
    <row r="52" spans="1:8" s="1" customFormat="1" ht="15.75">
      <c r="A52" s="1" t="s">
        <v>120</v>
      </c>
      <c r="F52" s="33"/>
      <c r="G52" s="33"/>
      <c r="H52" s="33"/>
    </row>
    <row r="53" spans="1:8" s="1" customFormat="1" ht="15.75">
      <c r="A53" s="1" t="s">
        <v>119</v>
      </c>
      <c r="F53" s="33"/>
      <c r="G53" s="33"/>
      <c r="H53" s="33"/>
    </row>
    <row r="54" spans="6:8" ht="15.75">
      <c r="F54" s="3"/>
      <c r="G54" s="3"/>
      <c r="H54" s="3"/>
    </row>
    <row r="55" spans="3:8" ht="15.75">
      <c r="C55" s="29">
        <f>+C37-C48</f>
        <v>0</v>
      </c>
      <c r="F55" s="3"/>
      <c r="G55" s="3"/>
      <c r="H55" s="3"/>
    </row>
    <row r="56" spans="6:8" ht="15.75">
      <c r="F56" s="3"/>
      <c r="G56" s="3"/>
      <c r="H56" s="3"/>
    </row>
    <row r="57" spans="6:8" ht="15.75">
      <c r="F57" s="3"/>
      <c r="G57" s="3"/>
      <c r="H57" s="3"/>
    </row>
    <row r="58" spans="6:8" ht="15.75">
      <c r="F58" s="3"/>
      <c r="G58" s="3"/>
      <c r="H58" s="3"/>
    </row>
    <row r="59" spans="6:8" ht="15.75">
      <c r="F59" s="3"/>
      <c r="G59" s="3"/>
      <c r="H59" s="3"/>
    </row>
    <row r="60" spans="6:8" ht="15.75">
      <c r="F60" s="3"/>
      <c r="G60" s="3"/>
      <c r="H60" s="3"/>
    </row>
    <row r="61" spans="6:8" ht="15.75">
      <c r="F61" s="3"/>
      <c r="G61" s="3"/>
      <c r="H61" s="3"/>
    </row>
    <row r="62" spans="6:8" ht="15.75">
      <c r="F62" s="3"/>
      <c r="G62" s="3"/>
      <c r="H62" s="3"/>
    </row>
    <row r="63" spans="6:8" ht="15.75">
      <c r="F63" s="3"/>
      <c r="G63" s="3"/>
      <c r="H63" s="3"/>
    </row>
    <row r="64" spans="6:8" ht="15.75">
      <c r="F64" s="3"/>
      <c r="G64" s="3"/>
      <c r="H64" s="3"/>
    </row>
    <row r="65" spans="6:8" ht="15.75">
      <c r="F65" s="3"/>
      <c r="G65" s="3"/>
      <c r="H65" s="3"/>
    </row>
    <row r="66" spans="6:8" ht="15.75">
      <c r="F66" s="3"/>
      <c r="G66" s="3"/>
      <c r="H66" s="3"/>
    </row>
    <row r="67" spans="6:8" ht="15.75">
      <c r="F67" s="3"/>
      <c r="G67" s="3"/>
      <c r="H67" s="3"/>
    </row>
    <row r="68" spans="6:8" ht="15.75">
      <c r="F68" s="3"/>
      <c r="G68" s="3"/>
      <c r="H68" s="3"/>
    </row>
    <row r="69" spans="6:8" ht="15.75">
      <c r="F69" s="3"/>
      <c r="G69" s="3"/>
      <c r="H69" s="3"/>
    </row>
    <row r="70" spans="6:8" ht="15.75">
      <c r="F70" s="3"/>
      <c r="G70" s="3"/>
      <c r="H70" s="3"/>
    </row>
    <row r="71" spans="6:8" ht="15.75">
      <c r="F71" s="3"/>
      <c r="G71" s="3"/>
      <c r="H71" s="3"/>
    </row>
    <row r="72" spans="6:8" ht="15.75">
      <c r="F72" s="3"/>
      <c r="G72" s="3"/>
      <c r="H72" s="3"/>
    </row>
    <row r="73" spans="6:8" ht="15.75">
      <c r="F73" s="3"/>
      <c r="G73" s="3"/>
      <c r="H73" s="3"/>
    </row>
    <row r="74" spans="6:8" ht="15.75">
      <c r="F74" s="3"/>
      <c r="G74" s="3"/>
      <c r="H74" s="3"/>
    </row>
    <row r="75" spans="6:8" ht="15.75">
      <c r="F75" s="3"/>
      <c r="G75" s="3"/>
      <c r="H75" s="3"/>
    </row>
    <row r="76" spans="6:8" ht="15.75">
      <c r="F76" s="3"/>
      <c r="G76" s="3"/>
      <c r="H76" s="3"/>
    </row>
    <row r="77" spans="6:8" ht="15.75">
      <c r="F77" s="3"/>
      <c r="G77" s="3"/>
      <c r="H77" s="3"/>
    </row>
    <row r="78" spans="6:8" ht="15.75">
      <c r="F78" s="3"/>
      <c r="G78" s="3"/>
      <c r="H78" s="3"/>
    </row>
    <row r="79" spans="6:8" ht="15.75">
      <c r="F79" s="3"/>
      <c r="G79" s="3"/>
      <c r="H79" s="3"/>
    </row>
    <row r="80" spans="6:8" ht="15.75">
      <c r="F80" s="3"/>
      <c r="G80" s="3"/>
      <c r="H80" s="3"/>
    </row>
    <row r="81" spans="6:8" ht="15.75">
      <c r="F81" s="3"/>
      <c r="G81" s="3"/>
      <c r="H81" s="3"/>
    </row>
    <row r="82" spans="6:8" ht="15.75">
      <c r="F82" s="3"/>
      <c r="G82" s="3"/>
      <c r="H82" s="3"/>
    </row>
    <row r="83" spans="6:8" ht="15.75">
      <c r="F83" s="3"/>
      <c r="G83" s="3"/>
      <c r="H83" s="3"/>
    </row>
    <row r="84" spans="6:8" ht="15.75">
      <c r="F84" s="3"/>
      <c r="G84" s="3"/>
      <c r="H84" s="3"/>
    </row>
    <row r="85" spans="6:8" ht="15.75">
      <c r="F85" s="3"/>
      <c r="G85" s="3"/>
      <c r="H85" s="3"/>
    </row>
    <row r="86" spans="6:8" ht="15.75">
      <c r="F86" s="3"/>
      <c r="G86" s="3"/>
      <c r="H86" s="3"/>
    </row>
    <row r="87" spans="6:8" ht="15.75">
      <c r="F87" s="3"/>
      <c r="G87" s="3"/>
      <c r="H87" s="3"/>
    </row>
    <row r="88" spans="6:8" ht="15.75">
      <c r="F88" s="3"/>
      <c r="G88" s="3"/>
      <c r="H88" s="3"/>
    </row>
    <row r="89" spans="6:8" ht="15.75">
      <c r="F89" s="3"/>
      <c r="G89" s="3"/>
      <c r="H89" s="3"/>
    </row>
    <row r="90" spans="6:8" ht="15.75">
      <c r="F90" s="3"/>
      <c r="G90" s="3"/>
      <c r="H90" s="3"/>
    </row>
    <row r="91" spans="6:8" ht="15.75">
      <c r="F91" s="3"/>
      <c r="G91" s="3"/>
      <c r="H91" s="3"/>
    </row>
    <row r="92" spans="6:8" ht="15.75">
      <c r="F92" s="3"/>
      <c r="G92" s="3"/>
      <c r="H92" s="3"/>
    </row>
    <row r="93" spans="6:8" ht="15.75">
      <c r="F93" s="3"/>
      <c r="G93" s="3"/>
      <c r="H93" s="3"/>
    </row>
    <row r="94" spans="6:8" ht="15.75">
      <c r="F94" s="3"/>
      <c r="G94" s="3"/>
      <c r="H94" s="3"/>
    </row>
    <row r="95" spans="6:8" ht="15.75">
      <c r="F95" s="3"/>
      <c r="G95" s="3"/>
      <c r="H95" s="3"/>
    </row>
    <row r="96" spans="6:8" ht="15.75">
      <c r="F96" s="3"/>
      <c r="G96" s="3"/>
      <c r="H96" s="3"/>
    </row>
    <row r="97" spans="6:8" ht="15.75">
      <c r="F97" s="3"/>
      <c r="G97" s="3"/>
      <c r="H97" s="3"/>
    </row>
    <row r="98" spans="6:8" ht="15.75">
      <c r="F98" s="3"/>
      <c r="G98" s="3"/>
      <c r="H98" s="3"/>
    </row>
    <row r="99" spans="6:8" ht="15.75">
      <c r="F99" s="3"/>
      <c r="G99" s="3"/>
      <c r="H99" s="3"/>
    </row>
    <row r="100" spans="6:8" ht="15.75">
      <c r="F100" s="3"/>
      <c r="G100" s="3"/>
      <c r="H100" s="3"/>
    </row>
    <row r="101" spans="6:8" ht="15.75">
      <c r="F101" s="3"/>
      <c r="G101" s="3"/>
      <c r="H101" s="3"/>
    </row>
    <row r="102" spans="6:8" ht="15.75">
      <c r="F102" s="3"/>
      <c r="G102" s="3"/>
      <c r="H102" s="3"/>
    </row>
    <row r="103" spans="6:8" ht="15.75">
      <c r="F103" s="3"/>
      <c r="G103" s="3"/>
      <c r="H103" s="3"/>
    </row>
    <row r="104" spans="6:8" ht="15.75">
      <c r="F104" s="3"/>
      <c r="G104" s="3"/>
      <c r="H104" s="3"/>
    </row>
    <row r="105" spans="6:8" ht="15.75">
      <c r="F105" s="3"/>
      <c r="G105" s="3"/>
      <c r="H105" s="3"/>
    </row>
    <row r="106" spans="6:8" ht="15.75">
      <c r="F106" s="3"/>
      <c r="G106" s="3"/>
      <c r="H106" s="3"/>
    </row>
    <row r="107" spans="6:8" ht="15.75">
      <c r="F107" s="3"/>
      <c r="G107" s="3"/>
      <c r="H107" s="3"/>
    </row>
    <row r="108" spans="6:8" ht="15.75">
      <c r="F108" s="3"/>
      <c r="G108" s="3"/>
      <c r="H108" s="3"/>
    </row>
    <row r="109" spans="6:8" ht="15.75">
      <c r="F109" s="3"/>
      <c r="G109" s="3"/>
      <c r="H109" s="3"/>
    </row>
    <row r="110" spans="6:8" ht="15.75">
      <c r="F110" s="3"/>
      <c r="G110" s="3"/>
      <c r="H110" s="3"/>
    </row>
    <row r="111" spans="6:8" ht="15.75">
      <c r="F111" s="3"/>
      <c r="G111" s="3"/>
      <c r="H111" s="3"/>
    </row>
    <row r="112" spans="6:8" ht="15.75">
      <c r="F112" s="3"/>
      <c r="G112" s="3"/>
      <c r="H112" s="3"/>
    </row>
    <row r="113" spans="6:8" ht="15.75">
      <c r="F113" s="3"/>
      <c r="G113" s="3"/>
      <c r="H113" s="3"/>
    </row>
    <row r="114" spans="6:8" ht="15.75">
      <c r="F114" s="3"/>
      <c r="G114" s="3"/>
      <c r="H114" s="3"/>
    </row>
    <row r="115" spans="6:8" ht="15.75">
      <c r="F115" s="3"/>
      <c r="G115" s="3"/>
      <c r="H115" s="3"/>
    </row>
    <row r="116" spans="6:8" ht="15.75">
      <c r="F116" s="3"/>
      <c r="G116" s="3"/>
      <c r="H116" s="3"/>
    </row>
    <row r="117" spans="6:8" ht="15.75">
      <c r="F117" s="3"/>
      <c r="G117" s="3"/>
      <c r="H117" s="3"/>
    </row>
    <row r="118" spans="6:8" ht="15.75">
      <c r="F118" s="3"/>
      <c r="G118" s="3"/>
      <c r="H118" s="3"/>
    </row>
    <row r="119" spans="6:8" ht="15.75">
      <c r="F119" s="3"/>
      <c r="G119" s="3"/>
      <c r="H119" s="3"/>
    </row>
    <row r="120" spans="6:8" ht="15.75">
      <c r="F120" s="3"/>
      <c r="G120" s="3"/>
      <c r="H120" s="3"/>
    </row>
    <row r="121" spans="6:8" ht="15.75">
      <c r="F121" s="3"/>
      <c r="G121" s="3"/>
      <c r="H121" s="3"/>
    </row>
    <row r="122" spans="6:8" ht="15.75">
      <c r="F122" s="3"/>
      <c r="G122" s="3"/>
      <c r="H122" s="3"/>
    </row>
    <row r="123" spans="6:8" ht="15.75">
      <c r="F123" s="3"/>
      <c r="G123" s="3"/>
      <c r="H123" s="3"/>
    </row>
    <row r="124" spans="6:8" ht="15.75">
      <c r="F124" s="3"/>
      <c r="G124" s="3"/>
      <c r="H124" s="3"/>
    </row>
    <row r="125" spans="6:8" ht="15.75">
      <c r="F125" s="3"/>
      <c r="G125" s="3"/>
      <c r="H125" s="3"/>
    </row>
    <row r="126" spans="6:8" ht="15.75">
      <c r="F126" s="3"/>
      <c r="G126" s="3"/>
      <c r="H126" s="3"/>
    </row>
    <row r="127" spans="6:8" ht="15.75">
      <c r="F127" s="3"/>
      <c r="G127" s="3"/>
      <c r="H127" s="3"/>
    </row>
    <row r="128" spans="6:8" ht="15.75">
      <c r="F128" s="3"/>
      <c r="G128" s="3"/>
      <c r="H128" s="3"/>
    </row>
    <row r="129" spans="6:8" ht="15.75">
      <c r="F129" s="3"/>
      <c r="G129" s="3"/>
      <c r="H129" s="3"/>
    </row>
    <row r="130" spans="6:8" ht="15.75">
      <c r="F130" s="3"/>
      <c r="G130" s="3"/>
      <c r="H130" s="3"/>
    </row>
    <row r="131" spans="6:8" ht="15.75">
      <c r="F131" s="3"/>
      <c r="G131" s="3"/>
      <c r="H131" s="3"/>
    </row>
    <row r="132" spans="6:8" ht="15.75">
      <c r="F132" s="3"/>
      <c r="G132" s="3"/>
      <c r="H132" s="3"/>
    </row>
    <row r="133" spans="6:8" ht="15.75">
      <c r="F133" s="3"/>
      <c r="G133" s="3"/>
      <c r="H133" s="3"/>
    </row>
    <row r="134" spans="6:8" ht="15.75">
      <c r="F134" s="3"/>
      <c r="G134" s="3"/>
      <c r="H134" s="3"/>
    </row>
    <row r="135" spans="6:8" ht="15.75">
      <c r="F135" s="3"/>
      <c r="G135" s="3"/>
      <c r="H135" s="3"/>
    </row>
    <row r="136" spans="6:8" ht="15.75">
      <c r="F136" s="3"/>
      <c r="G136" s="3"/>
      <c r="H136" s="3"/>
    </row>
    <row r="137" spans="6:8" ht="15.75">
      <c r="F137" s="3"/>
      <c r="G137" s="3"/>
      <c r="H137" s="3"/>
    </row>
    <row r="138" spans="6:8" ht="15.75">
      <c r="F138" s="3"/>
      <c r="G138" s="3"/>
      <c r="H138" s="3"/>
    </row>
    <row r="139" spans="6:8" ht="15.75">
      <c r="F139" s="3"/>
      <c r="G139" s="3"/>
      <c r="H139" s="3"/>
    </row>
    <row r="140" spans="6:8" ht="15.75">
      <c r="F140" s="3"/>
      <c r="G140" s="3"/>
      <c r="H140" s="3"/>
    </row>
    <row r="141" spans="6:8" ht="15.75">
      <c r="F141" s="3"/>
      <c r="G141" s="3"/>
      <c r="H141" s="3"/>
    </row>
    <row r="142" spans="6:8" ht="15.75">
      <c r="F142" s="3"/>
      <c r="G142" s="3"/>
      <c r="H142" s="3"/>
    </row>
    <row r="143" spans="6:8" ht="15.75">
      <c r="F143" s="3"/>
      <c r="G143" s="3"/>
      <c r="H143" s="3"/>
    </row>
    <row r="144" spans="6:8" ht="15.75">
      <c r="F144" s="3"/>
      <c r="G144" s="3"/>
      <c r="H144" s="3"/>
    </row>
    <row r="145" spans="6:8" ht="15.75">
      <c r="F145" s="3"/>
      <c r="G145" s="3"/>
      <c r="H145" s="3"/>
    </row>
    <row r="146" spans="6:8" ht="15.75">
      <c r="F146" s="3"/>
      <c r="G146" s="3"/>
      <c r="H146" s="3"/>
    </row>
    <row r="147" spans="6:8" ht="15.75">
      <c r="F147" s="3"/>
      <c r="G147" s="3"/>
      <c r="H147" s="3"/>
    </row>
    <row r="148" spans="6:8" ht="15.75">
      <c r="F148" s="3"/>
      <c r="G148" s="3"/>
      <c r="H148" s="3"/>
    </row>
    <row r="149" spans="6:8" ht="15.75">
      <c r="F149" s="3"/>
      <c r="G149" s="3"/>
      <c r="H149" s="3"/>
    </row>
    <row r="150" spans="6:8" ht="15.75">
      <c r="F150" s="3"/>
      <c r="G150" s="3"/>
      <c r="H150" s="3"/>
    </row>
    <row r="151" spans="6:8" ht="15.75">
      <c r="F151" s="3"/>
      <c r="G151" s="3"/>
      <c r="H151" s="3"/>
    </row>
    <row r="152" spans="6:8" ht="15.75">
      <c r="F152" s="3"/>
      <c r="G152" s="3"/>
      <c r="H152" s="3"/>
    </row>
    <row r="153" spans="6:8" ht="15.75">
      <c r="F153" s="3"/>
      <c r="G153" s="3"/>
      <c r="H153" s="3"/>
    </row>
    <row r="154" spans="6:8" ht="15.75">
      <c r="F154" s="3"/>
      <c r="G154" s="3"/>
      <c r="H154" s="3"/>
    </row>
    <row r="155" spans="6:8" ht="15.75">
      <c r="F155" s="3"/>
      <c r="G155" s="3"/>
      <c r="H155" s="3"/>
    </row>
    <row r="156" spans="6:8" ht="15.75">
      <c r="F156" s="3"/>
      <c r="G156" s="3"/>
      <c r="H156" s="3"/>
    </row>
    <row r="157" spans="6:8" ht="15.75">
      <c r="F157" s="3"/>
      <c r="G157" s="3"/>
      <c r="H157" s="3"/>
    </row>
    <row r="158" spans="6:8" ht="15.75">
      <c r="F158" s="3"/>
      <c r="G158" s="3"/>
      <c r="H158" s="3"/>
    </row>
    <row r="159" spans="6:8" ht="15.75">
      <c r="F159" s="3"/>
      <c r="G159" s="3"/>
      <c r="H159" s="3"/>
    </row>
    <row r="160" spans="6:8" ht="15.75">
      <c r="F160" s="3"/>
      <c r="G160" s="3"/>
      <c r="H160" s="3"/>
    </row>
    <row r="161" spans="6:8" ht="15.75">
      <c r="F161" s="3"/>
      <c r="G161" s="3"/>
      <c r="H161" s="3"/>
    </row>
    <row r="162" spans="6:8" ht="15.75">
      <c r="F162" s="3"/>
      <c r="G162" s="3"/>
      <c r="H162" s="3"/>
    </row>
    <row r="163" spans="6:8" ht="15.75">
      <c r="F163" s="3"/>
      <c r="G163" s="3"/>
      <c r="H163" s="3"/>
    </row>
    <row r="164" spans="6:8" ht="15.75">
      <c r="F164" s="3"/>
      <c r="G164" s="3"/>
      <c r="H164" s="3"/>
    </row>
    <row r="165" spans="6:8" ht="15.75">
      <c r="F165" s="3"/>
      <c r="G165" s="3"/>
      <c r="H165" s="3"/>
    </row>
    <row r="166" spans="6:8" ht="15.75">
      <c r="F166" s="3"/>
      <c r="G166" s="3"/>
      <c r="H166" s="3"/>
    </row>
    <row r="167" spans="6:8" ht="15.75">
      <c r="F167" s="3"/>
      <c r="G167" s="3"/>
      <c r="H167" s="3"/>
    </row>
    <row r="168" spans="6:8" ht="15.75">
      <c r="F168" s="3"/>
      <c r="G168" s="3"/>
      <c r="H168" s="3"/>
    </row>
    <row r="169" spans="6:8" ht="15.75">
      <c r="F169" s="3"/>
      <c r="G169" s="3"/>
      <c r="H169" s="3"/>
    </row>
    <row r="170" spans="6:8" ht="15.75">
      <c r="F170" s="3"/>
      <c r="G170" s="3"/>
      <c r="H170" s="3"/>
    </row>
    <row r="171" spans="6:8" ht="15.75">
      <c r="F171" s="3"/>
      <c r="G171" s="3"/>
      <c r="H171" s="3"/>
    </row>
    <row r="172" spans="6:8" ht="15.75">
      <c r="F172" s="3"/>
      <c r="G172" s="3"/>
      <c r="H172" s="3"/>
    </row>
    <row r="173" spans="6:8" ht="15.75">
      <c r="F173" s="3"/>
      <c r="G173" s="3"/>
      <c r="H173" s="3"/>
    </row>
    <row r="174" spans="6:8" ht="15.75">
      <c r="F174" s="3"/>
      <c r="G174" s="3"/>
      <c r="H174" s="3"/>
    </row>
    <row r="175" spans="6:8" ht="15.75">
      <c r="F175" s="3"/>
      <c r="G175" s="3"/>
      <c r="H175" s="3"/>
    </row>
    <row r="176" spans="6:8" ht="15.75">
      <c r="F176" s="3"/>
      <c r="G176" s="3"/>
      <c r="H176" s="3"/>
    </row>
    <row r="177" spans="6:8" ht="15.75">
      <c r="F177" s="3"/>
      <c r="G177" s="3"/>
      <c r="H177" s="3"/>
    </row>
    <row r="178" spans="6:8" ht="15.75">
      <c r="F178" s="3"/>
      <c r="G178" s="3"/>
      <c r="H178" s="3"/>
    </row>
    <row r="179" spans="6:8" ht="15.75">
      <c r="F179" s="3"/>
      <c r="G179" s="3"/>
      <c r="H179" s="3"/>
    </row>
    <row r="180" spans="6:8" ht="15.75">
      <c r="F180" s="3"/>
      <c r="G180" s="3"/>
      <c r="H180" s="3"/>
    </row>
    <row r="181" spans="6:8" ht="15.75">
      <c r="F181" s="3"/>
      <c r="G181" s="3"/>
      <c r="H181" s="3"/>
    </row>
    <row r="182" spans="6:8" ht="15.75">
      <c r="F182" s="3"/>
      <c r="G182" s="3"/>
      <c r="H182" s="3"/>
    </row>
    <row r="183" spans="6:8" ht="15.75">
      <c r="F183" s="3"/>
      <c r="G183" s="3"/>
      <c r="H183" s="3"/>
    </row>
    <row r="184" spans="6:8" ht="15.75">
      <c r="F184" s="3"/>
      <c r="G184" s="3"/>
      <c r="H184" s="3"/>
    </row>
    <row r="185" spans="6:8" ht="15.75">
      <c r="F185" s="3"/>
      <c r="G185" s="3"/>
      <c r="H185" s="3"/>
    </row>
    <row r="186" spans="6:8" ht="15.75">
      <c r="F186" s="3"/>
      <c r="G186" s="3"/>
      <c r="H186" s="3"/>
    </row>
    <row r="187" spans="6:8" ht="15.75">
      <c r="F187" s="3"/>
      <c r="G187" s="3"/>
      <c r="H187" s="3"/>
    </row>
    <row r="188" spans="6:8" ht="15.75">
      <c r="F188" s="3"/>
      <c r="G188" s="3"/>
      <c r="H188" s="3"/>
    </row>
    <row r="189" spans="6:8" ht="15.75">
      <c r="F189" s="3"/>
      <c r="G189" s="3"/>
      <c r="H189" s="3"/>
    </row>
    <row r="190" spans="6:8" ht="15.75">
      <c r="F190" s="3"/>
      <c r="G190" s="3"/>
      <c r="H190" s="3"/>
    </row>
    <row r="191" spans="6:8" ht="15.75">
      <c r="F191" s="3"/>
      <c r="G191" s="3"/>
      <c r="H191" s="3"/>
    </row>
    <row r="192" spans="6:8" ht="15.75">
      <c r="F192" s="3"/>
      <c r="G192" s="3"/>
      <c r="H192" s="3"/>
    </row>
    <row r="193" spans="6:8" ht="15.75">
      <c r="F193" s="3"/>
      <c r="G193" s="3"/>
      <c r="H193" s="3"/>
    </row>
    <row r="194" spans="6:8" ht="15.75">
      <c r="F194" s="3"/>
      <c r="G194" s="3"/>
      <c r="H194" s="3"/>
    </row>
    <row r="195" spans="6:8" ht="15.75">
      <c r="F195" s="3"/>
      <c r="G195" s="3"/>
      <c r="H195" s="3"/>
    </row>
    <row r="196" spans="6:8" ht="15.75">
      <c r="F196" s="3"/>
      <c r="G196" s="3"/>
      <c r="H196" s="3"/>
    </row>
    <row r="197" spans="6:8" ht="15.75">
      <c r="F197" s="3"/>
      <c r="G197" s="3"/>
      <c r="H197" s="3"/>
    </row>
    <row r="198" spans="6:8" ht="15.75">
      <c r="F198" s="3"/>
      <c r="G198" s="3"/>
      <c r="H198" s="3"/>
    </row>
    <row r="199" spans="6:8" ht="15.75">
      <c r="F199" s="3"/>
      <c r="G199" s="3"/>
      <c r="H199" s="3"/>
    </row>
    <row r="200" spans="6:8" ht="15.75">
      <c r="F200" s="3"/>
      <c r="G200" s="3"/>
      <c r="H200" s="3"/>
    </row>
    <row r="201" spans="6:8" ht="15.75">
      <c r="F201" s="3"/>
      <c r="G201" s="3"/>
      <c r="H201" s="3"/>
    </row>
    <row r="202" spans="6:8" ht="15.75">
      <c r="F202" s="3"/>
      <c r="G202" s="3"/>
      <c r="H202" s="3"/>
    </row>
    <row r="203" spans="6:8" ht="15.75">
      <c r="F203" s="3"/>
      <c r="G203" s="3"/>
      <c r="H203" s="3"/>
    </row>
    <row r="204" spans="6:8" ht="15.75">
      <c r="F204" s="3"/>
      <c r="G204" s="3"/>
      <c r="H204" s="3"/>
    </row>
    <row r="205" spans="6:8" ht="15.75">
      <c r="F205" s="3"/>
      <c r="G205" s="3"/>
      <c r="H205" s="3"/>
    </row>
    <row r="206" spans="6:8" ht="15.75">
      <c r="F206" s="3"/>
      <c r="G206" s="3"/>
      <c r="H206" s="3"/>
    </row>
    <row r="207" spans="6:8" ht="15.75">
      <c r="F207" s="3"/>
      <c r="G207" s="3"/>
      <c r="H207" s="3"/>
    </row>
    <row r="208" spans="6:8" ht="15.75">
      <c r="F208" s="3"/>
      <c r="G208" s="3"/>
      <c r="H208" s="3"/>
    </row>
    <row r="209" spans="6:8" ht="15.75">
      <c r="F209" s="3"/>
      <c r="G209" s="3"/>
      <c r="H209" s="3"/>
    </row>
    <row r="210" spans="6:8" ht="15.75">
      <c r="F210" s="3"/>
      <c r="G210" s="3"/>
      <c r="H210" s="3"/>
    </row>
    <row r="211" spans="6:8" ht="15.75">
      <c r="F211" s="3"/>
      <c r="G211" s="3"/>
      <c r="H211" s="3"/>
    </row>
    <row r="212" spans="6:8" ht="15.75">
      <c r="F212" s="3"/>
      <c r="G212" s="3"/>
      <c r="H212" s="3"/>
    </row>
    <row r="213" spans="6:8" ht="15.75">
      <c r="F213" s="3"/>
      <c r="G213" s="3"/>
      <c r="H213" s="3"/>
    </row>
    <row r="214" spans="6:8" ht="15.75">
      <c r="F214" s="3"/>
      <c r="G214" s="3"/>
      <c r="H214" s="3"/>
    </row>
    <row r="215" spans="6:8" ht="15.75">
      <c r="F215" s="3"/>
      <c r="G215" s="3"/>
      <c r="H215" s="3"/>
    </row>
    <row r="216" spans="6:8" ht="15.75">
      <c r="F216" s="3"/>
      <c r="G216" s="3"/>
      <c r="H216" s="3"/>
    </row>
    <row r="217" spans="6:8" ht="15.75">
      <c r="F217" s="3"/>
      <c r="G217" s="3"/>
      <c r="H217" s="3"/>
    </row>
    <row r="218" spans="6:8" ht="15.75">
      <c r="F218" s="3"/>
      <c r="G218" s="3"/>
      <c r="H218" s="3"/>
    </row>
    <row r="219" spans="6:8" ht="15.75">
      <c r="F219" s="3"/>
      <c r="G219" s="3"/>
      <c r="H219" s="3"/>
    </row>
    <row r="220" spans="6:8" ht="15.75">
      <c r="F220" s="3"/>
      <c r="G220" s="3"/>
      <c r="H220" s="3"/>
    </row>
    <row r="221" spans="6:8" ht="15.75">
      <c r="F221" s="3"/>
      <c r="G221" s="3"/>
      <c r="H221" s="3"/>
    </row>
    <row r="222" spans="6:8" ht="15.75">
      <c r="F222" s="3"/>
      <c r="G222" s="3"/>
      <c r="H222" s="3"/>
    </row>
    <row r="223" spans="6:8" ht="15.75">
      <c r="F223" s="3"/>
      <c r="G223" s="3"/>
      <c r="H223" s="3"/>
    </row>
    <row r="224" spans="6:8" ht="15.75">
      <c r="F224" s="3"/>
      <c r="G224" s="3"/>
      <c r="H224" s="3"/>
    </row>
    <row r="225" spans="6:8" ht="15.75">
      <c r="F225" s="3"/>
      <c r="G225" s="3"/>
      <c r="H225" s="3"/>
    </row>
    <row r="226" spans="6:8" ht="15.75">
      <c r="F226" s="3"/>
      <c r="G226" s="3"/>
      <c r="H226" s="3"/>
    </row>
    <row r="227" spans="6:8" ht="15.75">
      <c r="F227" s="3"/>
      <c r="G227" s="3"/>
      <c r="H227" s="3"/>
    </row>
    <row r="228" spans="6:8" ht="15.75">
      <c r="F228" s="3"/>
      <c r="G228" s="3"/>
      <c r="H228" s="3"/>
    </row>
    <row r="229" spans="6:8" ht="15.75">
      <c r="F229" s="3"/>
      <c r="G229" s="3"/>
      <c r="H229" s="3"/>
    </row>
    <row r="230" spans="6:8" ht="15.75">
      <c r="F230" s="3"/>
      <c r="G230" s="3"/>
      <c r="H230" s="3"/>
    </row>
    <row r="231" spans="6:8" ht="15.75">
      <c r="F231" s="3"/>
      <c r="G231" s="3"/>
      <c r="H231" s="3"/>
    </row>
    <row r="232" spans="6:8" ht="15.75">
      <c r="F232" s="3"/>
      <c r="G232" s="3"/>
      <c r="H232" s="3"/>
    </row>
    <row r="233" spans="6:8" ht="15.75">
      <c r="F233" s="3"/>
      <c r="G233" s="3"/>
      <c r="H233" s="3"/>
    </row>
    <row r="234" spans="6:8" ht="15.75">
      <c r="F234" s="3"/>
      <c r="G234" s="3"/>
      <c r="H234" s="3"/>
    </row>
    <row r="235" spans="6:8" ht="15.75">
      <c r="F235" s="3"/>
      <c r="G235" s="3"/>
      <c r="H235" s="3"/>
    </row>
    <row r="236" spans="6:8" ht="15.75">
      <c r="F236" s="3"/>
      <c r="G236" s="3"/>
      <c r="H236" s="3"/>
    </row>
    <row r="237" spans="6:8" ht="15.75">
      <c r="F237" s="3"/>
      <c r="G237" s="3"/>
      <c r="H237" s="3"/>
    </row>
    <row r="238" spans="6:8" ht="15.75">
      <c r="F238" s="3"/>
      <c r="G238" s="3"/>
      <c r="H238" s="3"/>
    </row>
    <row r="239" spans="6:8" ht="15.75">
      <c r="F239" s="3"/>
      <c r="G239" s="3"/>
      <c r="H239" s="3"/>
    </row>
    <row r="240" spans="6:8" ht="15.75">
      <c r="F240" s="3"/>
      <c r="G240" s="3"/>
      <c r="H240" s="3"/>
    </row>
    <row r="241" spans="6:8" ht="15.75">
      <c r="F241" s="3"/>
      <c r="G241" s="3"/>
      <c r="H241" s="3"/>
    </row>
    <row r="242" spans="6:8" ht="15.75">
      <c r="F242" s="3"/>
      <c r="G242" s="3"/>
      <c r="H242" s="3"/>
    </row>
    <row r="243" spans="6:8" ht="15.75">
      <c r="F243" s="3"/>
      <c r="G243" s="3"/>
      <c r="H243" s="3"/>
    </row>
    <row r="244" spans="6:8" ht="15.75">
      <c r="F244" s="3"/>
      <c r="G244" s="3"/>
      <c r="H244" s="3"/>
    </row>
    <row r="245" spans="6:8" ht="15.75">
      <c r="F245" s="3"/>
      <c r="G245" s="3"/>
      <c r="H245" s="3"/>
    </row>
    <row r="246" spans="6:8" ht="15.75">
      <c r="F246" s="3"/>
      <c r="G246" s="3"/>
      <c r="H246" s="3"/>
    </row>
    <row r="247" spans="6:8" ht="15.75">
      <c r="F247" s="3"/>
      <c r="G247" s="3"/>
      <c r="H247" s="3"/>
    </row>
    <row r="248" spans="6:8" ht="15.75">
      <c r="F248" s="3"/>
      <c r="G248" s="3"/>
      <c r="H248" s="3"/>
    </row>
    <row r="249" spans="6:8" ht="15.75">
      <c r="F249" s="3"/>
      <c r="G249" s="3"/>
      <c r="H249" s="3"/>
    </row>
    <row r="250" spans="6:8" ht="15.75">
      <c r="F250" s="3"/>
      <c r="G250" s="3"/>
      <c r="H250" s="3"/>
    </row>
    <row r="251" spans="6:8" ht="15.75">
      <c r="F251" s="3"/>
      <c r="G251" s="3"/>
      <c r="H251" s="3"/>
    </row>
    <row r="252" spans="6:8" ht="15.75">
      <c r="F252" s="3"/>
      <c r="G252" s="3"/>
      <c r="H252" s="3"/>
    </row>
    <row r="253" spans="6:8" ht="15.75">
      <c r="F253" s="3"/>
      <c r="G253" s="3"/>
      <c r="H253" s="3"/>
    </row>
    <row r="254" spans="6:8" ht="15.75">
      <c r="F254" s="3"/>
      <c r="G254" s="3"/>
      <c r="H254" s="3"/>
    </row>
    <row r="255" spans="6:8" ht="15.75">
      <c r="F255" s="3"/>
      <c r="G255" s="3"/>
      <c r="H255" s="3"/>
    </row>
    <row r="256" spans="6:8" ht="15.75">
      <c r="F256" s="3"/>
      <c r="G256" s="3"/>
      <c r="H256" s="3"/>
    </row>
    <row r="257" spans="6:8" ht="15.75">
      <c r="F257" s="3"/>
      <c r="G257" s="3"/>
      <c r="H257" s="3"/>
    </row>
    <row r="258" spans="6:8" ht="15.75">
      <c r="F258" s="3"/>
      <c r="G258" s="3"/>
      <c r="H258" s="3"/>
    </row>
    <row r="259" spans="6:8" ht="15.75">
      <c r="F259" s="3"/>
      <c r="G259" s="3"/>
      <c r="H259" s="3"/>
    </row>
    <row r="260" spans="6:8" ht="15.75">
      <c r="F260" s="3"/>
      <c r="G260" s="3"/>
      <c r="H260" s="3"/>
    </row>
    <row r="261" spans="6:8" ht="15.75">
      <c r="F261" s="3"/>
      <c r="G261" s="3"/>
      <c r="H261" s="3"/>
    </row>
    <row r="262" spans="6:8" ht="15.75">
      <c r="F262" s="3"/>
      <c r="G262" s="3"/>
      <c r="H262" s="3"/>
    </row>
    <row r="263" spans="6:8" ht="15.75">
      <c r="F263" s="3"/>
      <c r="G263" s="3"/>
      <c r="H263" s="3"/>
    </row>
    <row r="264" spans="6:8" ht="15.75">
      <c r="F264" s="3"/>
      <c r="G264" s="3"/>
      <c r="H264" s="3"/>
    </row>
    <row r="265" spans="6:8" ht="15.75">
      <c r="F265" s="3"/>
      <c r="G265" s="3"/>
      <c r="H265" s="3"/>
    </row>
    <row r="266" spans="6:8" ht="15.75">
      <c r="F266" s="3"/>
      <c r="G266" s="3"/>
      <c r="H266" s="3"/>
    </row>
    <row r="267" spans="6:8" ht="15.75">
      <c r="F267" s="3"/>
      <c r="G267" s="3"/>
      <c r="H267" s="3"/>
    </row>
    <row r="268" spans="6:8" ht="15.75">
      <c r="F268" s="3"/>
      <c r="G268" s="3"/>
      <c r="H268" s="3"/>
    </row>
    <row r="269" spans="6:8" ht="15.75">
      <c r="F269" s="3"/>
      <c r="G269" s="3"/>
      <c r="H269" s="3"/>
    </row>
    <row r="270" spans="6:8" ht="15.75">
      <c r="F270" s="3"/>
      <c r="G270" s="3"/>
      <c r="H270" s="3"/>
    </row>
    <row r="271" spans="6:8" ht="15.75">
      <c r="F271" s="3"/>
      <c r="G271" s="3"/>
      <c r="H271" s="3"/>
    </row>
    <row r="272" spans="6:8" ht="15.75">
      <c r="F272" s="3"/>
      <c r="G272" s="3"/>
      <c r="H272" s="3"/>
    </row>
    <row r="273" spans="6:8" ht="15.75">
      <c r="F273" s="3"/>
      <c r="G273" s="3"/>
      <c r="H273" s="3"/>
    </row>
    <row r="274" spans="6:8" ht="15.75">
      <c r="F274" s="3"/>
      <c r="G274" s="3"/>
      <c r="H274" s="3"/>
    </row>
    <row r="275" spans="6:8" ht="15.75">
      <c r="F275" s="3"/>
      <c r="G275" s="3"/>
      <c r="H275" s="3"/>
    </row>
    <row r="276" spans="6:8" ht="15.75">
      <c r="F276" s="3"/>
      <c r="G276" s="3"/>
      <c r="H276" s="3"/>
    </row>
    <row r="277" spans="6:8" ht="15.75">
      <c r="F277" s="3"/>
      <c r="G277" s="3"/>
      <c r="H277" s="3"/>
    </row>
    <row r="278" spans="6:8" ht="15.75">
      <c r="F278" s="3"/>
      <c r="G278" s="3"/>
      <c r="H278" s="3"/>
    </row>
    <row r="279" spans="6:8" ht="15.75">
      <c r="F279" s="3"/>
      <c r="G279" s="3"/>
      <c r="H279" s="3"/>
    </row>
    <row r="280" spans="6:8" ht="15.75">
      <c r="F280" s="3"/>
      <c r="G280" s="3"/>
      <c r="H280" s="3"/>
    </row>
    <row r="281" spans="6:8" ht="15.75">
      <c r="F281" s="3"/>
      <c r="G281" s="3"/>
      <c r="H281" s="3"/>
    </row>
    <row r="282" spans="6:8" ht="15.75">
      <c r="F282" s="3"/>
      <c r="G282" s="3"/>
      <c r="H282" s="3"/>
    </row>
    <row r="283" spans="6:8" ht="15.75">
      <c r="F283" s="3"/>
      <c r="G283" s="3"/>
      <c r="H283" s="3"/>
    </row>
    <row r="284" spans="6:8" ht="15.75">
      <c r="F284" s="3"/>
      <c r="G284" s="3"/>
      <c r="H284" s="3"/>
    </row>
    <row r="285" spans="6:8" ht="15.75">
      <c r="F285" s="3"/>
      <c r="G285" s="3"/>
      <c r="H285" s="3"/>
    </row>
    <row r="286" spans="6:8" ht="15.75">
      <c r="F286" s="3"/>
      <c r="G286" s="3"/>
      <c r="H286" s="3"/>
    </row>
    <row r="287" spans="6:8" ht="15.75">
      <c r="F287" s="3"/>
      <c r="G287" s="3"/>
      <c r="H287" s="3"/>
    </row>
    <row r="288" spans="6:8" ht="15.75">
      <c r="F288" s="3"/>
      <c r="G288" s="3"/>
      <c r="H288" s="3"/>
    </row>
    <row r="289" spans="6:8" ht="15.75">
      <c r="F289" s="3"/>
      <c r="G289" s="3"/>
      <c r="H289" s="3"/>
    </row>
    <row r="290" spans="6:8" ht="15.75">
      <c r="F290" s="3"/>
      <c r="G290" s="3"/>
      <c r="H290" s="3"/>
    </row>
    <row r="291" spans="6:8" ht="15.75">
      <c r="F291" s="3"/>
      <c r="G291" s="3"/>
      <c r="H291" s="3"/>
    </row>
    <row r="292" spans="6:8" ht="15.75">
      <c r="F292" s="3"/>
      <c r="G292" s="3"/>
      <c r="H292" s="3"/>
    </row>
    <row r="293" spans="6:8" ht="15.75">
      <c r="F293" s="3"/>
      <c r="G293" s="3"/>
      <c r="H293" s="3"/>
    </row>
    <row r="294" spans="6:8" ht="15.75">
      <c r="F294" s="3"/>
      <c r="G294" s="3"/>
      <c r="H294" s="3"/>
    </row>
    <row r="295" spans="6:8" ht="15.75">
      <c r="F295" s="3"/>
      <c r="G295" s="3"/>
      <c r="H295" s="3"/>
    </row>
    <row r="296" spans="6:8" ht="15.75">
      <c r="F296" s="3"/>
      <c r="G296" s="3"/>
      <c r="H296" s="3"/>
    </row>
    <row r="297" spans="6:8" ht="15.75">
      <c r="F297" s="3"/>
      <c r="G297" s="3"/>
      <c r="H297" s="3"/>
    </row>
    <row r="298" spans="6:8" ht="15.75">
      <c r="F298" s="3"/>
      <c r="G298" s="3"/>
      <c r="H298" s="3"/>
    </row>
    <row r="299" spans="6:8" ht="15.75">
      <c r="F299" s="3"/>
      <c r="G299" s="3"/>
      <c r="H299" s="3"/>
    </row>
    <row r="300" spans="6:8" ht="15.75">
      <c r="F300" s="3"/>
      <c r="G300" s="3"/>
      <c r="H300" s="3"/>
    </row>
    <row r="301" spans="6:8" ht="15.75">
      <c r="F301" s="3"/>
      <c r="G301" s="3"/>
      <c r="H301" s="3"/>
    </row>
    <row r="302" spans="6:8" ht="15.75">
      <c r="F302" s="3"/>
      <c r="G302" s="3"/>
      <c r="H302" s="3"/>
    </row>
    <row r="303" spans="6:8" ht="15.75">
      <c r="F303" s="3"/>
      <c r="G303" s="3"/>
      <c r="H303" s="3"/>
    </row>
    <row r="304" spans="6:8" ht="15.75">
      <c r="F304" s="3"/>
      <c r="G304" s="3"/>
      <c r="H304" s="3"/>
    </row>
    <row r="305" spans="6:8" ht="15.75">
      <c r="F305" s="3"/>
      <c r="G305" s="3"/>
      <c r="H305" s="3"/>
    </row>
    <row r="306" spans="6:8" ht="15.75">
      <c r="F306" s="3"/>
      <c r="G306" s="3"/>
      <c r="H306" s="3"/>
    </row>
    <row r="307" spans="6:8" ht="15.75">
      <c r="F307" s="3"/>
      <c r="G307" s="3"/>
      <c r="H307" s="3"/>
    </row>
    <row r="308" spans="6:8" ht="15.75">
      <c r="F308" s="3"/>
      <c r="G308" s="3"/>
      <c r="H308" s="3"/>
    </row>
    <row r="309" spans="6:8" ht="15.75">
      <c r="F309" s="3"/>
      <c r="G309" s="3"/>
      <c r="H309" s="3"/>
    </row>
    <row r="310" spans="6:8" ht="15.75">
      <c r="F310" s="3"/>
      <c r="G310" s="3"/>
      <c r="H310" s="3"/>
    </row>
    <row r="311" spans="6:8" ht="15.75">
      <c r="F311" s="3"/>
      <c r="G311" s="3"/>
      <c r="H311" s="3"/>
    </row>
    <row r="312" spans="6:8" ht="15.75">
      <c r="F312" s="3"/>
      <c r="G312" s="3"/>
      <c r="H312" s="3"/>
    </row>
    <row r="313" spans="6:8" ht="15.75">
      <c r="F313" s="3"/>
      <c r="G313" s="3"/>
      <c r="H313" s="3"/>
    </row>
    <row r="314" spans="6:8" ht="15.75">
      <c r="F314" s="3"/>
      <c r="G314" s="3"/>
      <c r="H314" s="3"/>
    </row>
    <row r="315" spans="6:8" ht="15.75">
      <c r="F315" s="3"/>
      <c r="G315" s="3"/>
      <c r="H315" s="3"/>
    </row>
    <row r="316" spans="6:8" ht="15.75">
      <c r="F316" s="3"/>
      <c r="G316" s="3"/>
      <c r="H316" s="3"/>
    </row>
    <row r="317" spans="6:8" ht="15.75">
      <c r="F317" s="3"/>
      <c r="G317" s="3"/>
      <c r="H317" s="3"/>
    </row>
    <row r="318" spans="6:8" ht="15.75">
      <c r="F318" s="3"/>
      <c r="G318" s="3"/>
      <c r="H318" s="3"/>
    </row>
    <row r="319" spans="6:8" ht="15.75">
      <c r="F319" s="3"/>
      <c r="G319" s="3"/>
      <c r="H319" s="3"/>
    </row>
    <row r="320" spans="6:8" ht="15.75">
      <c r="F320" s="3"/>
      <c r="G320" s="3"/>
      <c r="H320" s="3"/>
    </row>
    <row r="321" spans="6:8" ht="15.75">
      <c r="F321" s="3"/>
      <c r="G321" s="3"/>
      <c r="H321" s="3"/>
    </row>
    <row r="322" spans="6:8" ht="15.75">
      <c r="F322" s="3"/>
      <c r="G322" s="3"/>
      <c r="H322" s="3"/>
    </row>
    <row r="323" spans="6:8" ht="15.75">
      <c r="F323" s="3"/>
      <c r="G323" s="3"/>
      <c r="H323" s="3"/>
    </row>
    <row r="324" spans="6:8" ht="15.75">
      <c r="F324" s="3"/>
      <c r="G324" s="3"/>
      <c r="H324" s="3"/>
    </row>
    <row r="325" spans="6:8" ht="15.75">
      <c r="F325" s="3"/>
      <c r="G325" s="3"/>
      <c r="H325" s="3"/>
    </row>
    <row r="326" spans="6:8" ht="15.75">
      <c r="F326" s="3"/>
      <c r="G326" s="3"/>
      <c r="H326" s="3"/>
    </row>
    <row r="327" spans="6:8" ht="15.75">
      <c r="F327" s="3"/>
      <c r="G327" s="3"/>
      <c r="H327" s="3"/>
    </row>
    <row r="328" spans="6:8" ht="15.75">
      <c r="F328" s="3"/>
      <c r="G328" s="3"/>
      <c r="H328" s="3"/>
    </row>
    <row r="329" spans="6:8" ht="15.75">
      <c r="F329" s="3"/>
      <c r="G329" s="3"/>
      <c r="H329" s="3"/>
    </row>
    <row r="330" spans="6:8" ht="15.75">
      <c r="F330" s="3"/>
      <c r="G330" s="3"/>
      <c r="H330" s="3"/>
    </row>
    <row r="331" spans="6:8" ht="15.75">
      <c r="F331" s="3"/>
      <c r="G331" s="3"/>
      <c r="H331" s="3"/>
    </row>
    <row r="332" spans="6:8" ht="15.75">
      <c r="F332" s="3"/>
      <c r="G332" s="3"/>
      <c r="H332" s="3"/>
    </row>
    <row r="333" spans="6:8" ht="15.75">
      <c r="F333" s="3"/>
      <c r="G333" s="3"/>
      <c r="H333" s="3"/>
    </row>
    <row r="334" spans="6:8" ht="15.75">
      <c r="F334" s="3"/>
      <c r="G334" s="3"/>
      <c r="H334" s="3"/>
    </row>
    <row r="335" spans="6:8" ht="15.75">
      <c r="F335" s="3"/>
      <c r="G335" s="3"/>
      <c r="H335" s="3"/>
    </row>
    <row r="336" spans="6:8" ht="15.75">
      <c r="F336" s="3"/>
      <c r="G336" s="3"/>
      <c r="H336" s="3"/>
    </row>
    <row r="337" spans="6:8" ht="15.75">
      <c r="F337" s="3"/>
      <c r="G337" s="3"/>
      <c r="H337" s="3"/>
    </row>
    <row r="338" spans="6:8" ht="15.75">
      <c r="F338" s="3"/>
      <c r="G338" s="3"/>
      <c r="H338" s="3"/>
    </row>
    <row r="339" spans="6:8" ht="15.75">
      <c r="F339" s="3"/>
      <c r="G339" s="3"/>
      <c r="H339" s="3"/>
    </row>
    <row r="340" spans="6:8" ht="15.75">
      <c r="F340" s="3"/>
      <c r="G340" s="3"/>
      <c r="H340" s="3"/>
    </row>
    <row r="341" spans="6:8" ht="15.75">
      <c r="F341" s="3"/>
      <c r="G341" s="3"/>
      <c r="H341" s="3"/>
    </row>
    <row r="342" spans="6:8" ht="15.75">
      <c r="F342" s="3"/>
      <c r="G342" s="3"/>
      <c r="H342" s="3"/>
    </row>
    <row r="343" spans="6:8" ht="15.75">
      <c r="F343" s="3"/>
      <c r="G343" s="3"/>
      <c r="H343" s="3"/>
    </row>
    <row r="344" spans="6:8" ht="15.75">
      <c r="F344" s="3"/>
      <c r="G344" s="3"/>
      <c r="H344" s="3"/>
    </row>
    <row r="345" spans="6:8" ht="15.75">
      <c r="F345" s="3"/>
      <c r="G345" s="3"/>
      <c r="H345" s="3"/>
    </row>
    <row r="346" spans="6:8" ht="15.75">
      <c r="F346" s="3"/>
      <c r="G346" s="3"/>
      <c r="H346" s="3"/>
    </row>
    <row r="347" spans="6:8" ht="15.75">
      <c r="F347" s="3"/>
      <c r="G347" s="3"/>
      <c r="H347" s="3"/>
    </row>
    <row r="348" spans="6:8" ht="15.75">
      <c r="F348" s="3"/>
      <c r="G348" s="3"/>
      <c r="H348" s="3"/>
    </row>
    <row r="349" spans="6:8" ht="15.75">
      <c r="F349" s="3"/>
      <c r="G349" s="3"/>
      <c r="H349" s="3"/>
    </row>
    <row r="350" spans="6:8" ht="15.75">
      <c r="F350" s="3"/>
      <c r="G350" s="3"/>
      <c r="H350" s="3"/>
    </row>
    <row r="351" spans="6:8" ht="15.75">
      <c r="F351" s="3"/>
      <c r="G351" s="3"/>
      <c r="H351" s="3"/>
    </row>
    <row r="352" spans="6:8" ht="15.75">
      <c r="F352" s="3"/>
      <c r="G352" s="3"/>
      <c r="H352" s="3"/>
    </row>
    <row r="353" spans="6:8" ht="15.75">
      <c r="F353" s="3"/>
      <c r="G353" s="3"/>
      <c r="H353" s="3"/>
    </row>
    <row r="354" spans="6:8" ht="15.75">
      <c r="F354" s="3"/>
      <c r="G354" s="3"/>
      <c r="H354" s="3"/>
    </row>
    <row r="355" spans="6:8" ht="15.75">
      <c r="F355" s="3"/>
      <c r="G355" s="3"/>
      <c r="H355" s="3"/>
    </row>
    <row r="356" spans="6:8" ht="15.75">
      <c r="F356" s="3"/>
      <c r="G356" s="3"/>
      <c r="H356" s="3"/>
    </row>
    <row r="357" spans="6:8" ht="15.75">
      <c r="F357" s="3"/>
      <c r="G357" s="3"/>
      <c r="H357" s="3"/>
    </row>
    <row r="358" spans="6:8" ht="15.75">
      <c r="F358" s="3"/>
      <c r="G358" s="3"/>
      <c r="H358" s="3"/>
    </row>
    <row r="359" spans="6:8" ht="15.75">
      <c r="F359" s="3"/>
      <c r="G359" s="3"/>
      <c r="H359" s="3"/>
    </row>
    <row r="360" spans="6:8" ht="15.75">
      <c r="F360" s="3"/>
      <c r="G360" s="3"/>
      <c r="H360" s="3"/>
    </row>
    <row r="361" spans="6:8" ht="15.75">
      <c r="F361" s="3"/>
      <c r="G361" s="3"/>
      <c r="H361" s="3"/>
    </row>
    <row r="362" spans="6:8" ht="15.75">
      <c r="F362" s="3"/>
      <c r="G362" s="3"/>
      <c r="H362" s="3"/>
    </row>
    <row r="363" spans="6:8" ht="15.75">
      <c r="F363" s="3"/>
      <c r="G363" s="3"/>
      <c r="H363" s="3"/>
    </row>
    <row r="364" spans="6:8" ht="15.75">
      <c r="F364" s="3"/>
      <c r="G364" s="3"/>
      <c r="H364" s="3"/>
    </row>
    <row r="365" spans="6:8" ht="15.75">
      <c r="F365" s="3"/>
      <c r="G365" s="3"/>
      <c r="H365" s="3"/>
    </row>
    <row r="366" spans="6:8" ht="15.75">
      <c r="F366" s="3"/>
      <c r="G366" s="3"/>
      <c r="H366" s="3"/>
    </row>
    <row r="367" spans="6:8" ht="15.75">
      <c r="F367" s="3"/>
      <c r="G367" s="3"/>
      <c r="H367" s="3"/>
    </row>
    <row r="368" spans="6:8" ht="15.75">
      <c r="F368" s="3"/>
      <c r="G368" s="3"/>
      <c r="H368" s="3"/>
    </row>
    <row r="369" spans="6:8" ht="15.75">
      <c r="F369" s="3"/>
      <c r="G369" s="3"/>
      <c r="H369" s="3"/>
    </row>
    <row r="370" spans="6:8" ht="15.75">
      <c r="F370" s="3"/>
      <c r="G370" s="3"/>
      <c r="H370" s="3"/>
    </row>
    <row r="371" spans="6:8" ht="15.75">
      <c r="F371" s="3"/>
      <c r="G371" s="3"/>
      <c r="H371" s="3"/>
    </row>
    <row r="372" spans="6:8" ht="15.75">
      <c r="F372" s="3"/>
      <c r="G372" s="3"/>
      <c r="H372" s="3"/>
    </row>
    <row r="373" spans="6:8" ht="15.75">
      <c r="F373" s="3"/>
      <c r="G373" s="3"/>
      <c r="H373" s="3"/>
    </row>
    <row r="374" spans="6:8" ht="15.75">
      <c r="F374" s="3"/>
      <c r="G374" s="3"/>
      <c r="H374" s="3"/>
    </row>
    <row r="375" spans="6:8" ht="15.75">
      <c r="F375" s="3"/>
      <c r="G375" s="3"/>
      <c r="H375" s="3"/>
    </row>
    <row r="376" spans="6:8" ht="15.75">
      <c r="F376" s="3"/>
      <c r="G376" s="3"/>
      <c r="H376" s="3"/>
    </row>
    <row r="377" spans="6:8" ht="15.75">
      <c r="F377" s="3"/>
      <c r="G377" s="3"/>
      <c r="H377" s="3"/>
    </row>
    <row r="378" spans="6:8" ht="15.75">
      <c r="F378" s="3"/>
      <c r="G378" s="3"/>
      <c r="H378" s="3"/>
    </row>
    <row r="379" spans="6:8" ht="15.75">
      <c r="F379" s="3"/>
      <c r="G379" s="3"/>
      <c r="H379" s="3"/>
    </row>
    <row r="380" spans="6:8" ht="15.75">
      <c r="F380" s="3"/>
      <c r="G380" s="3"/>
      <c r="H380" s="3"/>
    </row>
    <row r="381" spans="6:8" ht="15.75">
      <c r="F381" s="3"/>
      <c r="G381" s="3"/>
      <c r="H381" s="3"/>
    </row>
    <row r="382" spans="6:8" ht="15.75">
      <c r="F382" s="3"/>
      <c r="G382" s="3"/>
      <c r="H382" s="3"/>
    </row>
    <row r="383" spans="6:8" ht="15.75">
      <c r="F383" s="3"/>
      <c r="G383" s="3"/>
      <c r="H383" s="3"/>
    </row>
    <row r="384" spans="6:8" ht="15.75">
      <c r="F384" s="3"/>
      <c r="G384" s="3"/>
      <c r="H384" s="3"/>
    </row>
    <row r="385" spans="6:8" ht="15.75">
      <c r="F385" s="3"/>
      <c r="G385" s="3"/>
      <c r="H385" s="3"/>
    </row>
    <row r="386" spans="6:8" ht="15.75">
      <c r="F386" s="3"/>
      <c r="G386" s="3"/>
      <c r="H386" s="3"/>
    </row>
    <row r="387" spans="6:8" ht="15.75">
      <c r="F387" s="3"/>
      <c r="G387" s="3"/>
      <c r="H387" s="3"/>
    </row>
    <row r="388" spans="6:8" ht="15.75">
      <c r="F388" s="3"/>
      <c r="G388" s="3"/>
      <c r="H388" s="3"/>
    </row>
    <row r="389" spans="6:8" ht="15.75">
      <c r="F389" s="3"/>
      <c r="G389" s="3"/>
      <c r="H389" s="3"/>
    </row>
    <row r="390" spans="6:8" ht="15.75">
      <c r="F390" s="3"/>
      <c r="G390" s="3"/>
      <c r="H390" s="3"/>
    </row>
    <row r="391" spans="6:8" ht="15.75">
      <c r="F391" s="3"/>
      <c r="G391" s="3"/>
      <c r="H391" s="3"/>
    </row>
    <row r="392" spans="6:8" ht="15.75">
      <c r="F392" s="3"/>
      <c r="G392" s="3"/>
      <c r="H392" s="3"/>
    </row>
    <row r="393" spans="6:8" ht="15.75">
      <c r="F393" s="3"/>
      <c r="G393" s="3"/>
      <c r="H393" s="3"/>
    </row>
    <row r="394" spans="6:8" ht="15.75">
      <c r="F394" s="3"/>
      <c r="G394" s="3"/>
      <c r="H394" s="3"/>
    </row>
    <row r="395" spans="6:8" ht="15.75">
      <c r="F395" s="3"/>
      <c r="G395" s="3"/>
      <c r="H395" s="3"/>
    </row>
    <row r="396" spans="6:8" ht="15.75">
      <c r="F396" s="3"/>
      <c r="G396" s="3"/>
      <c r="H396" s="3"/>
    </row>
    <row r="397" spans="6:8" ht="15.75">
      <c r="F397" s="3"/>
      <c r="G397" s="3"/>
      <c r="H397" s="3"/>
    </row>
    <row r="398" spans="6:8" ht="15.75">
      <c r="F398" s="3"/>
      <c r="G398" s="3"/>
      <c r="H398" s="3"/>
    </row>
    <row r="399" spans="6:8" ht="15.75">
      <c r="F399" s="3"/>
      <c r="G399" s="3"/>
      <c r="H399" s="3"/>
    </row>
    <row r="400" spans="6:8" ht="15.75">
      <c r="F400" s="3"/>
      <c r="G400" s="3"/>
      <c r="H400" s="3"/>
    </row>
    <row r="401" spans="6:8" ht="15.75">
      <c r="F401" s="3"/>
      <c r="G401" s="3"/>
      <c r="H401" s="3"/>
    </row>
    <row r="402" spans="6:8" ht="15.75">
      <c r="F402" s="3"/>
      <c r="G402" s="3"/>
      <c r="H402" s="3"/>
    </row>
    <row r="403" spans="6:8" ht="15.75">
      <c r="F403" s="3"/>
      <c r="G403" s="3"/>
      <c r="H403" s="3"/>
    </row>
    <row r="404" spans="6:8" ht="15.75">
      <c r="F404" s="3"/>
      <c r="G404" s="3"/>
      <c r="H404" s="3"/>
    </row>
    <row r="405" spans="6:8" ht="15.75">
      <c r="F405" s="3"/>
      <c r="G405" s="3"/>
      <c r="H405" s="3"/>
    </row>
    <row r="406" spans="6:8" ht="15.75">
      <c r="F406" s="3"/>
      <c r="G406" s="3"/>
      <c r="H406" s="3"/>
    </row>
    <row r="407" spans="6:8" ht="15.75">
      <c r="F407" s="3"/>
      <c r="G407" s="3"/>
      <c r="H407" s="3"/>
    </row>
    <row r="408" spans="6:8" ht="15.75">
      <c r="F408" s="3"/>
      <c r="G408" s="3"/>
      <c r="H408" s="3"/>
    </row>
    <row r="409" spans="6:8" ht="15.75">
      <c r="F409" s="3"/>
      <c r="G409" s="3"/>
      <c r="H409" s="3"/>
    </row>
    <row r="410" spans="6:8" ht="15.75">
      <c r="F410" s="3"/>
      <c r="G410" s="3"/>
      <c r="H410" s="3"/>
    </row>
    <row r="411" spans="6:8" ht="15.75">
      <c r="F411" s="3"/>
      <c r="G411" s="3"/>
      <c r="H411" s="3"/>
    </row>
    <row r="412" spans="6:8" ht="15.75">
      <c r="F412" s="3"/>
      <c r="G412" s="3"/>
      <c r="H412" s="3"/>
    </row>
    <row r="413" spans="6:8" ht="15.75">
      <c r="F413" s="3"/>
      <c r="G413" s="3"/>
      <c r="H413" s="3"/>
    </row>
    <row r="414" spans="6:8" ht="15.75">
      <c r="F414" s="3"/>
      <c r="G414" s="3"/>
      <c r="H414" s="3"/>
    </row>
    <row r="415" spans="6:8" ht="15.75">
      <c r="F415" s="3"/>
      <c r="G415" s="3"/>
      <c r="H415" s="3"/>
    </row>
    <row r="416" spans="6:8" ht="15.75">
      <c r="F416" s="3"/>
      <c r="G416" s="3"/>
      <c r="H416" s="3"/>
    </row>
    <row r="417" spans="6:8" ht="15.75">
      <c r="F417" s="3"/>
      <c r="G417" s="3"/>
      <c r="H417" s="3"/>
    </row>
    <row r="418" spans="6:8" ht="15.75">
      <c r="F418" s="3"/>
      <c r="G418" s="3"/>
      <c r="H418" s="3"/>
    </row>
    <row r="419" spans="6:8" ht="15.75">
      <c r="F419" s="3"/>
      <c r="G419" s="3"/>
      <c r="H419" s="3"/>
    </row>
    <row r="420" spans="6:8" ht="15.75">
      <c r="F420" s="3"/>
      <c r="G420" s="3"/>
      <c r="H420" s="3"/>
    </row>
    <row r="421" spans="6:8" ht="15.75">
      <c r="F421" s="3"/>
      <c r="G421" s="3"/>
      <c r="H421" s="3"/>
    </row>
    <row r="422" spans="6:8" ht="15.75">
      <c r="F422" s="3"/>
      <c r="G422" s="3"/>
      <c r="H422" s="3"/>
    </row>
    <row r="423" spans="6:8" ht="15.75">
      <c r="F423" s="3"/>
      <c r="G423" s="3"/>
      <c r="H423" s="3"/>
    </row>
    <row r="424" spans="6:8" ht="15.75">
      <c r="F424" s="3"/>
      <c r="G424" s="3"/>
      <c r="H424" s="3"/>
    </row>
    <row r="425" spans="6:8" ht="15.75">
      <c r="F425" s="3"/>
      <c r="G425" s="3"/>
      <c r="H425" s="3"/>
    </row>
    <row r="426" spans="6:8" ht="15.75">
      <c r="F426" s="3"/>
      <c r="G426" s="3"/>
      <c r="H426" s="3"/>
    </row>
    <row r="427" spans="6:8" ht="15.75">
      <c r="F427" s="3"/>
      <c r="G427" s="3"/>
      <c r="H427" s="3"/>
    </row>
    <row r="428" spans="6:8" ht="15.75">
      <c r="F428" s="3"/>
      <c r="G428" s="3"/>
      <c r="H428" s="3"/>
    </row>
    <row r="429" spans="6:8" ht="15.75">
      <c r="F429" s="3"/>
      <c r="G429" s="3"/>
      <c r="H429" s="3"/>
    </row>
    <row r="430" spans="6:8" ht="15.75">
      <c r="F430" s="3"/>
      <c r="G430" s="3"/>
      <c r="H430" s="3"/>
    </row>
    <row r="431" spans="6:8" ht="15.75">
      <c r="F431" s="3"/>
      <c r="G431" s="3"/>
      <c r="H431" s="3"/>
    </row>
    <row r="432" spans="6:8" ht="15.75">
      <c r="F432" s="3"/>
      <c r="G432" s="3"/>
      <c r="H432" s="3"/>
    </row>
    <row r="433" spans="6:8" ht="15.75">
      <c r="F433" s="3"/>
      <c r="G433" s="3"/>
      <c r="H433" s="3"/>
    </row>
    <row r="434" spans="6:8" ht="15.75">
      <c r="F434" s="3"/>
      <c r="G434" s="3"/>
      <c r="H434" s="3"/>
    </row>
    <row r="435" spans="6:8" ht="15.75">
      <c r="F435" s="3"/>
      <c r="G435" s="3"/>
      <c r="H435" s="3"/>
    </row>
    <row r="436" spans="6:8" ht="15.75">
      <c r="F436" s="3"/>
      <c r="G436" s="3"/>
      <c r="H436" s="3"/>
    </row>
    <row r="437" spans="6:8" ht="15.75">
      <c r="F437" s="3"/>
      <c r="G437" s="3"/>
      <c r="H437" s="3"/>
    </row>
    <row r="438" spans="6:8" ht="15.75">
      <c r="F438" s="3"/>
      <c r="G438" s="3"/>
      <c r="H438" s="3"/>
    </row>
    <row r="439" spans="6:8" ht="15.75">
      <c r="F439" s="3"/>
      <c r="G439" s="3"/>
      <c r="H439" s="3"/>
    </row>
    <row r="440" spans="6:8" ht="15.75">
      <c r="F440" s="3"/>
      <c r="G440" s="3"/>
      <c r="H440" s="3"/>
    </row>
    <row r="441" spans="6:8" ht="15.75">
      <c r="F441" s="3"/>
      <c r="G441" s="3"/>
      <c r="H441" s="3"/>
    </row>
    <row r="442" spans="6:8" ht="15.75">
      <c r="F442" s="3"/>
      <c r="G442" s="3"/>
      <c r="H442" s="3"/>
    </row>
    <row r="443" spans="6:8" ht="15.75">
      <c r="F443" s="3"/>
      <c r="G443" s="3"/>
      <c r="H443" s="3"/>
    </row>
    <row r="444" spans="6:8" ht="15.75">
      <c r="F444" s="3"/>
      <c r="G444" s="3"/>
      <c r="H444" s="3"/>
    </row>
    <row r="445" spans="6:8" ht="15.75">
      <c r="F445" s="3"/>
      <c r="G445" s="3"/>
      <c r="H445" s="3"/>
    </row>
    <row r="446" spans="6:8" ht="15.75">
      <c r="F446" s="3"/>
      <c r="G446" s="3"/>
      <c r="H446" s="3"/>
    </row>
    <row r="447" spans="6:8" ht="15.75">
      <c r="F447" s="3"/>
      <c r="G447" s="3"/>
      <c r="H447" s="3"/>
    </row>
    <row r="448" spans="6:8" ht="15.75">
      <c r="F448" s="3"/>
      <c r="G448" s="3"/>
      <c r="H448" s="3"/>
    </row>
    <row r="449" spans="6:8" ht="15.75">
      <c r="F449" s="3"/>
      <c r="G449" s="3"/>
      <c r="H449" s="3"/>
    </row>
    <row r="450" spans="6:8" ht="15.75">
      <c r="F450" s="3"/>
      <c r="G450" s="3"/>
      <c r="H450" s="3"/>
    </row>
    <row r="451" spans="6:8" ht="15.75">
      <c r="F451" s="3"/>
      <c r="G451" s="3"/>
      <c r="H451" s="3"/>
    </row>
    <row r="452" spans="6:8" ht="15.75">
      <c r="F452" s="3"/>
      <c r="G452" s="3"/>
      <c r="H452" s="3"/>
    </row>
    <row r="453" spans="6:8" ht="15.75">
      <c r="F453" s="3"/>
      <c r="G453" s="3"/>
      <c r="H453" s="3"/>
    </row>
    <row r="454" spans="6:8" ht="15.75">
      <c r="F454" s="3"/>
      <c r="G454" s="3"/>
      <c r="H454" s="3"/>
    </row>
    <row r="455" spans="6:8" ht="15.75">
      <c r="F455" s="3"/>
      <c r="G455" s="3"/>
      <c r="H455" s="3"/>
    </row>
    <row r="456" spans="6:8" ht="15.75">
      <c r="F456" s="3"/>
      <c r="G456" s="3"/>
      <c r="H456" s="3"/>
    </row>
    <row r="457" spans="6:8" ht="15.75">
      <c r="F457" s="3"/>
      <c r="G457" s="3"/>
      <c r="H457" s="3"/>
    </row>
    <row r="458" spans="6:8" ht="15.75">
      <c r="F458" s="3"/>
      <c r="G458" s="3"/>
      <c r="H458" s="3"/>
    </row>
    <row r="459" spans="6:8" ht="15.75">
      <c r="F459" s="3"/>
      <c r="G459" s="3"/>
      <c r="H459" s="3"/>
    </row>
    <row r="460" spans="6:8" ht="15.75">
      <c r="F460" s="3"/>
      <c r="G460" s="3"/>
      <c r="H460" s="3"/>
    </row>
    <row r="461" spans="6:8" ht="15.75">
      <c r="F461" s="3"/>
      <c r="G461" s="3"/>
      <c r="H461" s="3"/>
    </row>
    <row r="462" spans="6:8" ht="15.75">
      <c r="F462" s="3"/>
      <c r="G462" s="3"/>
      <c r="H462" s="3"/>
    </row>
    <row r="463" spans="6:8" ht="15.75">
      <c r="F463" s="3"/>
      <c r="G463" s="3"/>
      <c r="H463" s="3"/>
    </row>
    <row r="464" spans="6:8" ht="15.75">
      <c r="F464" s="3"/>
      <c r="G464" s="3"/>
      <c r="H464" s="3"/>
    </row>
    <row r="465" spans="6:8" ht="15.75">
      <c r="F465" s="3"/>
      <c r="G465" s="3"/>
      <c r="H465" s="3"/>
    </row>
    <row r="466" spans="6:8" ht="15.75">
      <c r="F466" s="3"/>
      <c r="G466" s="3"/>
      <c r="H466" s="3"/>
    </row>
    <row r="467" spans="6:8" ht="15.75">
      <c r="F467" s="3"/>
      <c r="G467" s="3"/>
      <c r="H467" s="3"/>
    </row>
    <row r="468" spans="6:8" ht="15.75">
      <c r="F468" s="3"/>
      <c r="G468" s="3"/>
      <c r="H468" s="3"/>
    </row>
    <row r="469" spans="6:8" ht="15.75">
      <c r="F469" s="3"/>
      <c r="G469" s="3"/>
      <c r="H469" s="3"/>
    </row>
    <row r="470" spans="6:8" ht="15.75">
      <c r="F470" s="3"/>
      <c r="G470" s="3"/>
      <c r="H470" s="3"/>
    </row>
    <row r="471" spans="6:8" ht="15.75">
      <c r="F471" s="3"/>
      <c r="G471" s="3"/>
      <c r="H471" s="3"/>
    </row>
    <row r="472" spans="6:8" ht="15.75">
      <c r="F472" s="3"/>
      <c r="G472" s="3"/>
      <c r="H472" s="3"/>
    </row>
    <row r="473" spans="6:8" ht="15.75">
      <c r="F473" s="3"/>
      <c r="G473" s="3"/>
      <c r="H473" s="3"/>
    </row>
    <row r="474" spans="6:8" ht="15.75">
      <c r="F474" s="3"/>
      <c r="G474" s="3"/>
      <c r="H474" s="3"/>
    </row>
    <row r="475" spans="6:8" ht="15.75">
      <c r="F475" s="3"/>
      <c r="G475" s="3"/>
      <c r="H475" s="3"/>
    </row>
    <row r="476" spans="6:8" ht="15.75">
      <c r="F476" s="3"/>
      <c r="G476" s="3"/>
      <c r="H476" s="3"/>
    </row>
    <row r="477" spans="6:8" ht="15.75">
      <c r="F477" s="3"/>
      <c r="G477" s="3"/>
      <c r="H477" s="3"/>
    </row>
    <row r="478" spans="6:8" ht="15.75">
      <c r="F478" s="3"/>
      <c r="G478" s="3"/>
      <c r="H478" s="3"/>
    </row>
    <row r="479" spans="6:8" ht="15.75">
      <c r="F479" s="3"/>
      <c r="G479" s="3"/>
      <c r="H479" s="3"/>
    </row>
    <row r="480" spans="6:8" ht="15.75">
      <c r="F480" s="3"/>
      <c r="G480" s="3"/>
      <c r="H480" s="3"/>
    </row>
    <row r="481" spans="6:8" ht="15.75">
      <c r="F481" s="3"/>
      <c r="G481" s="3"/>
      <c r="H481" s="3"/>
    </row>
    <row r="482" spans="6:8" ht="15.75">
      <c r="F482" s="3"/>
      <c r="G482" s="3"/>
      <c r="H482" s="3"/>
    </row>
    <row r="483" spans="6:8" ht="15.75">
      <c r="F483" s="3"/>
      <c r="G483" s="3"/>
      <c r="H483" s="3"/>
    </row>
    <row r="484" spans="6:8" ht="15.75">
      <c r="F484" s="3"/>
      <c r="G484" s="3"/>
      <c r="H484" s="3"/>
    </row>
    <row r="485" spans="6:8" ht="15.75">
      <c r="F485" s="3"/>
      <c r="G485" s="3"/>
      <c r="H485" s="3"/>
    </row>
    <row r="486" spans="6:8" ht="15.75">
      <c r="F486" s="3"/>
      <c r="G486" s="3"/>
      <c r="H486" s="3"/>
    </row>
    <row r="487" spans="6:8" ht="15.75">
      <c r="F487" s="3"/>
      <c r="G487" s="3"/>
      <c r="H487" s="3"/>
    </row>
    <row r="488" spans="6:8" ht="15.75">
      <c r="F488" s="3"/>
      <c r="G488" s="3"/>
      <c r="H488" s="3"/>
    </row>
    <row r="489" spans="6:8" ht="15.75">
      <c r="F489" s="3"/>
      <c r="G489" s="3"/>
      <c r="H489" s="3"/>
    </row>
    <row r="490" spans="6:8" ht="15.75">
      <c r="F490" s="3"/>
      <c r="G490" s="3"/>
      <c r="H490" s="3"/>
    </row>
    <row r="491" spans="6:8" ht="15.75">
      <c r="F491" s="3"/>
      <c r="G491" s="3"/>
      <c r="H491" s="3"/>
    </row>
    <row r="492" spans="6:8" ht="15.75">
      <c r="F492" s="3"/>
      <c r="G492" s="3"/>
      <c r="H492" s="3"/>
    </row>
    <row r="493" spans="6:8" ht="15.75">
      <c r="F493" s="3"/>
      <c r="G493" s="3"/>
      <c r="H493" s="3"/>
    </row>
    <row r="494" spans="6:8" ht="15.75">
      <c r="F494" s="3"/>
      <c r="G494" s="3"/>
      <c r="H494" s="3"/>
    </row>
    <row r="495" spans="6:8" ht="15.75">
      <c r="F495" s="3"/>
      <c r="G495" s="3"/>
      <c r="H495" s="3"/>
    </row>
    <row r="496" spans="6:8" ht="15.75">
      <c r="F496" s="3"/>
      <c r="G496" s="3"/>
      <c r="H496" s="3"/>
    </row>
    <row r="497" spans="6:8" ht="15.75">
      <c r="F497" s="3"/>
      <c r="G497" s="3"/>
      <c r="H497" s="3"/>
    </row>
    <row r="498" spans="6:8" ht="15.75">
      <c r="F498" s="3"/>
      <c r="G498" s="3"/>
      <c r="H498" s="3"/>
    </row>
    <row r="499" spans="6:8" ht="15.75">
      <c r="F499" s="3"/>
      <c r="G499" s="3"/>
      <c r="H499" s="3"/>
    </row>
    <row r="500" spans="6:8" ht="15.75">
      <c r="F500" s="3"/>
      <c r="G500" s="3"/>
      <c r="H500" s="3"/>
    </row>
    <row r="501" spans="6:8" ht="15.75">
      <c r="F501" s="3"/>
      <c r="G501" s="3"/>
      <c r="H501" s="3"/>
    </row>
    <row r="502" spans="6:8" ht="15.75">
      <c r="F502" s="3"/>
      <c r="G502" s="3"/>
      <c r="H502" s="3"/>
    </row>
    <row r="503" spans="6:8" ht="15.75">
      <c r="F503" s="3"/>
      <c r="G503" s="3"/>
      <c r="H503" s="3"/>
    </row>
    <row r="504" spans="6:8" ht="15.75">
      <c r="F504" s="3"/>
      <c r="G504" s="3"/>
      <c r="H504" s="3"/>
    </row>
    <row r="505" spans="6:8" ht="15.75">
      <c r="F505" s="3"/>
      <c r="G505" s="3"/>
      <c r="H505" s="3"/>
    </row>
    <row r="506" spans="6:8" ht="15.75">
      <c r="F506" s="3"/>
      <c r="G506" s="3"/>
      <c r="H506" s="3"/>
    </row>
    <row r="507" spans="6:8" ht="15.75">
      <c r="F507" s="3"/>
      <c r="G507" s="3"/>
      <c r="H507" s="3"/>
    </row>
    <row r="508" spans="6:8" ht="15.75">
      <c r="F508" s="3"/>
      <c r="G508" s="3"/>
      <c r="H508" s="3"/>
    </row>
    <row r="509" spans="6:8" ht="15.75">
      <c r="F509" s="3"/>
      <c r="G509" s="3"/>
      <c r="H509" s="3"/>
    </row>
    <row r="510" spans="6:8" ht="15.75">
      <c r="F510" s="3"/>
      <c r="G510" s="3"/>
      <c r="H510" s="3"/>
    </row>
    <row r="511" spans="6:8" ht="15.75">
      <c r="F511" s="3"/>
      <c r="G511" s="3"/>
      <c r="H511" s="3"/>
    </row>
    <row r="512" spans="6:8" ht="15.75">
      <c r="F512" s="3"/>
      <c r="G512" s="3"/>
      <c r="H512" s="3"/>
    </row>
    <row r="513" spans="6:8" ht="15.75">
      <c r="F513" s="3"/>
      <c r="G513" s="3"/>
      <c r="H513" s="3"/>
    </row>
    <row r="514" spans="6:8" ht="15.75">
      <c r="F514" s="3"/>
      <c r="G514" s="3"/>
      <c r="H514" s="3"/>
    </row>
    <row r="515" spans="6:8" ht="15.75">
      <c r="F515" s="3"/>
      <c r="G515" s="3"/>
      <c r="H515" s="3"/>
    </row>
    <row r="516" spans="6:8" ht="15.75">
      <c r="F516" s="3"/>
      <c r="G516" s="3"/>
      <c r="H516" s="3"/>
    </row>
    <row r="517" spans="6:8" ht="15.75">
      <c r="F517" s="3"/>
      <c r="G517" s="3"/>
      <c r="H517" s="3"/>
    </row>
    <row r="518" spans="6:8" ht="15.75">
      <c r="F518" s="3"/>
      <c r="G518" s="3"/>
      <c r="H518" s="3"/>
    </row>
    <row r="519" spans="6:8" ht="15.75">
      <c r="F519" s="3"/>
      <c r="G519" s="3"/>
      <c r="H519" s="3"/>
    </row>
    <row r="520" spans="6:8" ht="15.75">
      <c r="F520" s="3"/>
      <c r="G520" s="3"/>
      <c r="H520" s="3"/>
    </row>
    <row r="521" spans="6:8" ht="15.75">
      <c r="F521" s="3"/>
      <c r="G521" s="3"/>
      <c r="H521" s="3"/>
    </row>
    <row r="522" spans="6:8" ht="15.75">
      <c r="F522" s="3"/>
      <c r="G522" s="3"/>
      <c r="H522" s="3"/>
    </row>
    <row r="523" spans="6:8" ht="15.75">
      <c r="F523" s="3"/>
      <c r="G523" s="3"/>
      <c r="H523" s="3"/>
    </row>
    <row r="524" spans="6:8" ht="15.75">
      <c r="F524" s="3"/>
      <c r="G524" s="3"/>
      <c r="H524" s="3"/>
    </row>
    <row r="525" spans="6:8" ht="15.75">
      <c r="F525" s="3"/>
      <c r="G525" s="3"/>
      <c r="H525" s="3"/>
    </row>
    <row r="526" spans="6:8" ht="15.75">
      <c r="F526" s="3"/>
      <c r="G526" s="3"/>
      <c r="H526" s="3"/>
    </row>
    <row r="527" spans="6:8" ht="15.75">
      <c r="F527" s="3"/>
      <c r="G527" s="3"/>
      <c r="H527" s="3"/>
    </row>
    <row r="528" spans="6:8" ht="15.75">
      <c r="F528" s="3"/>
      <c r="G528" s="3"/>
      <c r="H528" s="3"/>
    </row>
    <row r="529" spans="6:8" ht="15.75">
      <c r="F529" s="3"/>
      <c r="G529" s="3"/>
      <c r="H529" s="3"/>
    </row>
    <row r="530" spans="6:8" ht="15.75">
      <c r="F530" s="3"/>
      <c r="G530" s="3"/>
      <c r="H530" s="3"/>
    </row>
    <row r="531" spans="6:8" ht="15.75">
      <c r="F531" s="3"/>
      <c r="G531" s="3"/>
      <c r="H531" s="3"/>
    </row>
    <row r="532" spans="6:8" ht="15.75">
      <c r="F532" s="3"/>
      <c r="G532" s="3"/>
      <c r="H532" s="3"/>
    </row>
    <row r="533" spans="6:8" ht="15.75">
      <c r="F533" s="3"/>
      <c r="G533" s="3"/>
      <c r="H533" s="3"/>
    </row>
    <row r="534" spans="6:8" ht="15.75">
      <c r="F534" s="3"/>
      <c r="G534" s="3"/>
      <c r="H534" s="3"/>
    </row>
    <row r="535" spans="6:8" ht="15.75">
      <c r="F535" s="3"/>
      <c r="G535" s="3"/>
      <c r="H535" s="3"/>
    </row>
    <row r="536" spans="6:8" ht="15.75">
      <c r="F536" s="3"/>
      <c r="G536" s="3"/>
      <c r="H536" s="3"/>
    </row>
    <row r="537" spans="6:8" ht="15.75">
      <c r="F537" s="3"/>
      <c r="G537" s="3"/>
      <c r="H537" s="3"/>
    </row>
    <row r="538" spans="6:8" ht="15.75">
      <c r="F538" s="3"/>
      <c r="G538" s="3"/>
      <c r="H538" s="3"/>
    </row>
    <row r="539" spans="6:8" ht="15.75">
      <c r="F539" s="3"/>
      <c r="G539" s="3"/>
      <c r="H539" s="3"/>
    </row>
    <row r="540" spans="6:8" ht="15.75">
      <c r="F540" s="3"/>
      <c r="G540" s="3"/>
      <c r="H540" s="3"/>
    </row>
    <row r="541" spans="6:8" ht="15.75">
      <c r="F541" s="3"/>
      <c r="G541" s="3"/>
      <c r="H541" s="3"/>
    </row>
    <row r="542" spans="6:8" ht="15.75">
      <c r="F542" s="3"/>
      <c r="G542" s="3"/>
      <c r="H542" s="3"/>
    </row>
    <row r="543" spans="6:8" ht="15.75">
      <c r="F543" s="3"/>
      <c r="G543" s="3"/>
      <c r="H543" s="3"/>
    </row>
    <row r="544" spans="6:8" ht="15.75">
      <c r="F544" s="3"/>
      <c r="G544" s="3"/>
      <c r="H544" s="3"/>
    </row>
    <row r="545" spans="6:8" ht="15.75">
      <c r="F545" s="3"/>
      <c r="G545" s="3"/>
      <c r="H545" s="3"/>
    </row>
    <row r="546" spans="6:8" ht="15.75">
      <c r="F546" s="3"/>
      <c r="G546" s="3"/>
      <c r="H546" s="3"/>
    </row>
    <row r="547" spans="6:8" ht="15.75">
      <c r="F547" s="3"/>
      <c r="G547" s="3"/>
      <c r="H547" s="3"/>
    </row>
    <row r="548" spans="6:8" ht="15.75">
      <c r="F548" s="3"/>
      <c r="G548" s="3"/>
      <c r="H548" s="3"/>
    </row>
    <row r="549" spans="6:8" ht="15.75">
      <c r="F549" s="3"/>
      <c r="G549" s="3"/>
      <c r="H549" s="3"/>
    </row>
    <row r="550" spans="6:8" ht="15.75">
      <c r="F550" s="3"/>
      <c r="G550" s="3"/>
      <c r="H550" s="3"/>
    </row>
    <row r="551" spans="6:8" ht="15.75">
      <c r="F551" s="3"/>
      <c r="G551" s="3"/>
      <c r="H551" s="3"/>
    </row>
    <row r="552" spans="6:8" ht="15.75">
      <c r="F552" s="3"/>
      <c r="G552" s="3"/>
      <c r="H552" s="3"/>
    </row>
    <row r="553" spans="6:8" ht="15.75">
      <c r="F553" s="3"/>
      <c r="G553" s="3"/>
      <c r="H553" s="3"/>
    </row>
    <row r="554" spans="6:8" ht="15.75">
      <c r="F554" s="3"/>
      <c r="G554" s="3"/>
      <c r="H554" s="3"/>
    </row>
    <row r="555" spans="6:8" ht="15.75">
      <c r="F555" s="3"/>
      <c r="G555" s="3"/>
      <c r="H555" s="3"/>
    </row>
    <row r="556" spans="6:8" ht="15.75">
      <c r="F556" s="3"/>
      <c r="G556" s="3"/>
      <c r="H556" s="3"/>
    </row>
    <row r="557" spans="6:8" ht="15.75">
      <c r="F557" s="3"/>
      <c r="G557" s="3"/>
      <c r="H557" s="3"/>
    </row>
    <row r="558" spans="6:8" ht="15.75">
      <c r="F558" s="3"/>
      <c r="G558" s="3"/>
      <c r="H558" s="3"/>
    </row>
    <row r="559" spans="6:8" ht="15.75">
      <c r="F559" s="3"/>
      <c r="G559" s="3"/>
      <c r="H559" s="3"/>
    </row>
    <row r="560" spans="6:8" ht="15.75">
      <c r="F560" s="3"/>
      <c r="G560" s="3"/>
      <c r="H560" s="3"/>
    </row>
    <row r="561" spans="6:8" ht="15.75">
      <c r="F561" s="3"/>
      <c r="G561" s="3"/>
      <c r="H561" s="3"/>
    </row>
    <row r="562" spans="6:8" ht="15.75">
      <c r="F562" s="3"/>
      <c r="G562" s="3"/>
      <c r="H562" s="3"/>
    </row>
    <row r="563" spans="6:8" ht="15.75">
      <c r="F563" s="3"/>
      <c r="G563" s="3"/>
      <c r="H563" s="3"/>
    </row>
    <row r="564" spans="6:8" ht="15.75">
      <c r="F564" s="3"/>
      <c r="G564" s="3"/>
      <c r="H564" s="3"/>
    </row>
    <row r="565" spans="6:8" ht="15.75">
      <c r="F565" s="3"/>
      <c r="G565" s="3"/>
      <c r="H565" s="3"/>
    </row>
    <row r="566" spans="6:8" ht="15.75">
      <c r="F566" s="3"/>
      <c r="G566" s="3"/>
      <c r="H566" s="3"/>
    </row>
    <row r="567" spans="6:8" ht="15.75">
      <c r="F567" s="3"/>
      <c r="G567" s="3"/>
      <c r="H567" s="3"/>
    </row>
    <row r="568" spans="6:8" ht="15.75">
      <c r="F568" s="3"/>
      <c r="G568" s="3"/>
      <c r="H568" s="3"/>
    </row>
    <row r="569" spans="6:8" ht="15.75">
      <c r="F569" s="3"/>
      <c r="G569" s="3"/>
      <c r="H569" s="3"/>
    </row>
    <row r="570" spans="6:8" ht="15.75">
      <c r="F570" s="3"/>
      <c r="G570" s="3"/>
      <c r="H570" s="3"/>
    </row>
    <row r="571" spans="6:8" ht="15.75">
      <c r="F571" s="3"/>
      <c r="G571" s="3"/>
      <c r="H571" s="3"/>
    </row>
    <row r="572" spans="6:8" ht="15.75">
      <c r="F572" s="3"/>
      <c r="G572" s="3"/>
      <c r="H572" s="3"/>
    </row>
    <row r="573" spans="6:8" ht="15.75">
      <c r="F573" s="3"/>
      <c r="G573" s="3"/>
      <c r="H573" s="3"/>
    </row>
    <row r="574" spans="6:8" ht="15.75">
      <c r="F574" s="3"/>
      <c r="G574" s="3"/>
      <c r="H574" s="3"/>
    </row>
    <row r="575" spans="6:8" ht="15.75">
      <c r="F575" s="3"/>
      <c r="G575" s="3"/>
      <c r="H575" s="3"/>
    </row>
    <row r="576" spans="6:8" ht="15.75">
      <c r="F576" s="3"/>
      <c r="G576" s="3"/>
      <c r="H576" s="3"/>
    </row>
    <row r="577" spans="6:8" ht="15.75">
      <c r="F577" s="3"/>
      <c r="G577" s="3"/>
      <c r="H577" s="3"/>
    </row>
    <row r="578" spans="6:8" ht="15.75">
      <c r="F578" s="3"/>
      <c r="G578" s="3"/>
      <c r="H578" s="3"/>
    </row>
    <row r="579" spans="6:8" ht="15.75">
      <c r="F579" s="3"/>
      <c r="G579" s="3"/>
      <c r="H579" s="3"/>
    </row>
    <row r="580" spans="6:8" ht="15.75">
      <c r="F580" s="3"/>
      <c r="G580" s="3"/>
      <c r="H580" s="3"/>
    </row>
    <row r="581" spans="6:8" ht="15.75">
      <c r="F581" s="3"/>
      <c r="G581" s="3"/>
      <c r="H581" s="3"/>
    </row>
    <row r="582" spans="6:8" ht="15.75">
      <c r="F582" s="3"/>
      <c r="G582" s="3"/>
      <c r="H582" s="3"/>
    </row>
    <row r="583" spans="6:8" ht="15.75">
      <c r="F583" s="3"/>
      <c r="G583" s="3"/>
      <c r="H583" s="3"/>
    </row>
    <row r="584" spans="6:8" ht="15.75">
      <c r="F584" s="3"/>
      <c r="G584" s="3"/>
      <c r="H584" s="3"/>
    </row>
    <row r="585" spans="6:8" ht="15.75">
      <c r="F585" s="3"/>
      <c r="G585" s="3"/>
      <c r="H585" s="3"/>
    </row>
    <row r="586" spans="6:8" ht="15.75">
      <c r="F586" s="3"/>
      <c r="G586" s="3"/>
      <c r="H586" s="3"/>
    </row>
    <row r="587" spans="6:8" ht="15.75">
      <c r="F587" s="3"/>
      <c r="G587" s="3"/>
      <c r="H587" s="3"/>
    </row>
    <row r="588" spans="6:8" ht="15.75">
      <c r="F588" s="3"/>
      <c r="G588" s="3"/>
      <c r="H588" s="3"/>
    </row>
    <row r="589" spans="6:8" ht="15.75">
      <c r="F589" s="3"/>
      <c r="G589" s="3"/>
      <c r="H589" s="3"/>
    </row>
    <row r="590" spans="6:8" ht="15.75">
      <c r="F590" s="3"/>
      <c r="G590" s="3"/>
      <c r="H590" s="3"/>
    </row>
    <row r="591" spans="6:8" ht="15.75">
      <c r="F591" s="3"/>
      <c r="G591" s="3"/>
      <c r="H591" s="3"/>
    </row>
    <row r="592" spans="6:8" ht="15.75">
      <c r="F592" s="3"/>
      <c r="G592" s="3"/>
      <c r="H592" s="3"/>
    </row>
    <row r="593" spans="6:8" ht="15.75">
      <c r="F593" s="3"/>
      <c r="G593" s="3"/>
      <c r="H593" s="3"/>
    </row>
    <row r="594" spans="6:8" ht="15.75">
      <c r="F594" s="3"/>
      <c r="G594" s="3"/>
      <c r="H594" s="3"/>
    </row>
    <row r="595" spans="6:8" ht="15.75">
      <c r="F595" s="3"/>
      <c r="G595" s="3"/>
      <c r="H595" s="3"/>
    </row>
    <row r="596" spans="6:8" ht="15.75">
      <c r="F596" s="3"/>
      <c r="G596" s="3"/>
      <c r="H596" s="3"/>
    </row>
    <row r="597" spans="6:8" ht="15.75">
      <c r="F597" s="3"/>
      <c r="G597" s="3"/>
      <c r="H597" s="3"/>
    </row>
    <row r="598" spans="6:8" ht="15.75">
      <c r="F598" s="3"/>
      <c r="G598" s="3"/>
      <c r="H598" s="3"/>
    </row>
    <row r="599" spans="6:8" ht="15.75">
      <c r="F599" s="3"/>
      <c r="G599" s="3"/>
      <c r="H599" s="3"/>
    </row>
    <row r="600" spans="6:8" ht="15.75">
      <c r="F600" s="3"/>
      <c r="G600" s="3"/>
      <c r="H600" s="3"/>
    </row>
    <row r="601" spans="6:8" ht="15.75">
      <c r="F601" s="3"/>
      <c r="G601" s="3"/>
      <c r="H601" s="3"/>
    </row>
    <row r="602" spans="6:8" ht="15.75">
      <c r="F602" s="3"/>
      <c r="G602" s="3"/>
      <c r="H602" s="3"/>
    </row>
    <row r="603" spans="6:8" ht="15.75">
      <c r="F603" s="3"/>
      <c r="G603" s="3"/>
      <c r="H603" s="3"/>
    </row>
    <row r="604" spans="6:8" ht="15.75">
      <c r="F604" s="3"/>
      <c r="G604" s="3"/>
      <c r="H604" s="3"/>
    </row>
    <row r="605" spans="6:8" ht="15.75">
      <c r="F605" s="3"/>
      <c r="G605" s="3"/>
      <c r="H605" s="3"/>
    </row>
    <row r="606" spans="6:8" ht="15.75">
      <c r="F606" s="3"/>
      <c r="G606" s="3"/>
      <c r="H606" s="3"/>
    </row>
    <row r="607" spans="6:8" ht="15.75">
      <c r="F607" s="3"/>
      <c r="G607" s="3"/>
      <c r="H607" s="3"/>
    </row>
    <row r="608" spans="6:8" ht="15.75">
      <c r="F608" s="3"/>
      <c r="G608" s="3"/>
      <c r="H608" s="3"/>
    </row>
    <row r="609" spans="6:8" ht="15.75">
      <c r="F609" s="3"/>
      <c r="G609" s="3"/>
      <c r="H609" s="3"/>
    </row>
    <row r="610" spans="6:8" ht="15.75">
      <c r="F610" s="3"/>
      <c r="G610" s="3"/>
      <c r="H610" s="3"/>
    </row>
    <row r="611" spans="6:8" ht="15.75">
      <c r="F611" s="3"/>
      <c r="G611" s="3"/>
      <c r="H611" s="3"/>
    </row>
    <row r="612" spans="6:8" ht="15.75">
      <c r="F612" s="3"/>
      <c r="G612" s="3"/>
      <c r="H612" s="3"/>
    </row>
    <row r="613" spans="6:8" ht="15.75">
      <c r="F613" s="3"/>
      <c r="G613" s="3"/>
      <c r="H613" s="3"/>
    </row>
    <row r="614" spans="6:8" ht="15.75">
      <c r="F614" s="3"/>
      <c r="G614" s="3"/>
      <c r="H614" s="3"/>
    </row>
    <row r="615" spans="6:8" ht="15.75">
      <c r="F615" s="3"/>
      <c r="G615" s="3"/>
      <c r="H615" s="3"/>
    </row>
    <row r="616" spans="6:8" ht="15.75">
      <c r="F616" s="3"/>
      <c r="G616" s="3"/>
      <c r="H616" s="3"/>
    </row>
    <row r="617" spans="6:8" ht="15.75">
      <c r="F617" s="3"/>
      <c r="G617" s="3"/>
      <c r="H617" s="3"/>
    </row>
    <row r="618" spans="6:8" ht="15.75">
      <c r="F618" s="3"/>
      <c r="G618" s="3"/>
      <c r="H618" s="3"/>
    </row>
    <row r="619" spans="6:8" ht="15.75">
      <c r="F619" s="3"/>
      <c r="G619" s="3"/>
      <c r="H619" s="3"/>
    </row>
    <row r="620" spans="6:8" ht="15.75">
      <c r="F620" s="3"/>
      <c r="G620" s="3"/>
      <c r="H620" s="3"/>
    </row>
    <row r="621" spans="6:8" ht="15.75">
      <c r="F621" s="3"/>
      <c r="G621" s="3"/>
      <c r="H621" s="3"/>
    </row>
    <row r="622" spans="6:8" ht="15.75">
      <c r="F622" s="3"/>
      <c r="G622" s="3"/>
      <c r="H622" s="3"/>
    </row>
    <row r="623" spans="6:8" ht="15.75">
      <c r="F623" s="3"/>
      <c r="G623" s="3"/>
      <c r="H623" s="3"/>
    </row>
    <row r="624" spans="6:8" ht="15.75">
      <c r="F624" s="3"/>
      <c r="G624" s="3"/>
      <c r="H624" s="3"/>
    </row>
    <row r="625" spans="6:8" ht="15.75">
      <c r="F625" s="3"/>
      <c r="G625" s="3"/>
      <c r="H625" s="3"/>
    </row>
    <row r="626" spans="6:8" ht="15.75">
      <c r="F626" s="3"/>
      <c r="G626" s="3"/>
      <c r="H626" s="3"/>
    </row>
    <row r="627" spans="6:8" ht="15.75">
      <c r="F627" s="3"/>
      <c r="G627" s="3"/>
      <c r="H627" s="3"/>
    </row>
    <row r="628" spans="6:8" ht="15.75">
      <c r="F628" s="3"/>
      <c r="G628" s="3"/>
      <c r="H628" s="3"/>
    </row>
    <row r="629" spans="6:8" ht="15.75">
      <c r="F629" s="3"/>
      <c r="G629" s="3"/>
      <c r="H629" s="3"/>
    </row>
    <row r="630" spans="6:8" ht="15.75">
      <c r="F630" s="3"/>
      <c r="G630" s="3"/>
      <c r="H630" s="3"/>
    </row>
    <row r="631" spans="6:8" ht="15.75">
      <c r="F631" s="3"/>
      <c r="G631" s="3"/>
      <c r="H631" s="3"/>
    </row>
    <row r="632" spans="6:8" ht="15.75">
      <c r="F632" s="3"/>
      <c r="G632" s="3"/>
      <c r="H632" s="3"/>
    </row>
    <row r="633" spans="6:8" ht="15.75">
      <c r="F633" s="3"/>
      <c r="G633" s="3"/>
      <c r="H633" s="3"/>
    </row>
    <row r="634" spans="6:8" ht="15.75">
      <c r="F634" s="3"/>
      <c r="G634" s="3"/>
      <c r="H634" s="3"/>
    </row>
    <row r="635" spans="6:8" ht="15.75">
      <c r="F635" s="3"/>
      <c r="G635" s="3"/>
      <c r="H635" s="3"/>
    </row>
    <row r="636" spans="6:8" ht="15.75">
      <c r="F636" s="3"/>
      <c r="G636" s="3"/>
      <c r="H636" s="3"/>
    </row>
    <row r="637" spans="6:8" ht="15.75">
      <c r="F637" s="3"/>
      <c r="G637" s="3"/>
      <c r="H637" s="3"/>
    </row>
    <row r="638" spans="6:8" ht="15.75">
      <c r="F638" s="3"/>
      <c r="G638" s="3"/>
      <c r="H638" s="3"/>
    </row>
    <row r="639" spans="6:8" ht="15.75">
      <c r="F639" s="3"/>
      <c r="G639" s="3"/>
      <c r="H639" s="3"/>
    </row>
    <row r="640" spans="6:8" ht="15.75">
      <c r="F640" s="3"/>
      <c r="G640" s="3"/>
      <c r="H640" s="3"/>
    </row>
    <row r="641" spans="6:8" ht="15.75">
      <c r="F641" s="3"/>
      <c r="G641" s="3"/>
      <c r="H641" s="3"/>
    </row>
    <row r="642" spans="6:8" ht="15.75">
      <c r="F642" s="3"/>
      <c r="G642" s="3"/>
      <c r="H642" s="3"/>
    </row>
    <row r="643" spans="6:8" ht="15.75">
      <c r="F643" s="3"/>
      <c r="G643" s="3"/>
      <c r="H643" s="3"/>
    </row>
    <row r="644" spans="6:8" ht="15.75">
      <c r="F644" s="3"/>
      <c r="G644" s="3"/>
      <c r="H644" s="3"/>
    </row>
    <row r="645" spans="6:8" ht="15.75">
      <c r="F645" s="3"/>
      <c r="G645" s="3"/>
      <c r="H645" s="3"/>
    </row>
    <row r="646" spans="6:8" ht="15.75">
      <c r="F646" s="3"/>
      <c r="G646" s="3"/>
      <c r="H646" s="3"/>
    </row>
    <row r="647" spans="6:8" ht="15.75">
      <c r="F647" s="3"/>
      <c r="G647" s="3"/>
      <c r="H647" s="3"/>
    </row>
    <row r="648" spans="6:8" ht="15.75">
      <c r="F648" s="3"/>
      <c r="G648" s="3"/>
      <c r="H648" s="3"/>
    </row>
    <row r="649" spans="6:8" ht="15.75">
      <c r="F649" s="3"/>
      <c r="G649" s="3"/>
      <c r="H649" s="3"/>
    </row>
    <row r="650" spans="6:8" ht="15.75">
      <c r="F650" s="3"/>
      <c r="G650" s="3"/>
      <c r="H650" s="3"/>
    </row>
    <row r="651" spans="6:8" ht="15.75">
      <c r="F651" s="3"/>
      <c r="G651" s="3"/>
      <c r="H651" s="3"/>
    </row>
    <row r="652" spans="6:8" ht="15.75">
      <c r="F652" s="3"/>
      <c r="G652" s="3"/>
      <c r="H652" s="3"/>
    </row>
    <row r="653" spans="6:8" ht="15.75">
      <c r="F653" s="3"/>
      <c r="G653" s="3"/>
      <c r="H653" s="3"/>
    </row>
    <row r="654" spans="6:8" ht="15.75">
      <c r="F654" s="3"/>
      <c r="G654" s="3"/>
      <c r="H654" s="3"/>
    </row>
    <row r="655" spans="6:8" ht="15.75">
      <c r="F655" s="3"/>
      <c r="G655" s="3"/>
      <c r="H655" s="3"/>
    </row>
    <row r="656" spans="6:8" ht="15.75">
      <c r="F656" s="3"/>
      <c r="G656" s="3"/>
      <c r="H656" s="3"/>
    </row>
    <row r="657" spans="6:8" ht="15.75">
      <c r="F657" s="3"/>
      <c r="G657" s="3"/>
      <c r="H657" s="3"/>
    </row>
    <row r="658" spans="6:8" ht="15.75">
      <c r="F658" s="3"/>
      <c r="G658" s="3"/>
      <c r="H658" s="3"/>
    </row>
    <row r="659" spans="6:8" ht="15.75">
      <c r="F659" s="3"/>
      <c r="G659" s="3"/>
      <c r="H659" s="3"/>
    </row>
    <row r="660" spans="6:8" ht="15.75">
      <c r="F660" s="3"/>
      <c r="G660" s="3"/>
      <c r="H660" s="3"/>
    </row>
    <row r="661" spans="6:8" ht="15.75">
      <c r="F661" s="3"/>
      <c r="G661" s="3"/>
      <c r="H661" s="3"/>
    </row>
    <row r="662" spans="6:8" ht="15.75">
      <c r="F662" s="3"/>
      <c r="G662" s="3"/>
      <c r="H662" s="3"/>
    </row>
    <row r="663" spans="6:8" ht="15.75">
      <c r="F663" s="3"/>
      <c r="G663" s="3"/>
      <c r="H663" s="3"/>
    </row>
    <row r="664" spans="6:8" ht="15.75">
      <c r="F664" s="3"/>
      <c r="G664" s="3"/>
      <c r="H664" s="3"/>
    </row>
    <row r="665" spans="6:8" ht="15.75">
      <c r="F665" s="3"/>
      <c r="G665" s="3"/>
      <c r="H665" s="3"/>
    </row>
    <row r="666" spans="6:8" ht="15.75">
      <c r="F666" s="3"/>
      <c r="G666" s="3"/>
      <c r="H666" s="3"/>
    </row>
    <row r="667" spans="6:8" ht="15.75">
      <c r="F667" s="3"/>
      <c r="G667" s="3"/>
      <c r="H667" s="3"/>
    </row>
    <row r="668" spans="6:8" ht="15.75">
      <c r="F668" s="3"/>
      <c r="G668" s="3"/>
      <c r="H668" s="3"/>
    </row>
    <row r="669" spans="6:8" ht="15.75">
      <c r="F669" s="3"/>
      <c r="G669" s="3"/>
      <c r="H669" s="3"/>
    </row>
    <row r="670" spans="6:8" ht="15.75">
      <c r="F670" s="3"/>
      <c r="G670" s="3"/>
      <c r="H670" s="3"/>
    </row>
    <row r="671" spans="6:8" ht="15.75">
      <c r="F671" s="3"/>
      <c r="G671" s="3"/>
      <c r="H671" s="3"/>
    </row>
    <row r="672" spans="6:8" ht="15.75">
      <c r="F672" s="3"/>
      <c r="G672" s="3"/>
      <c r="H672" s="3"/>
    </row>
    <row r="673" spans="6:8" ht="15.75">
      <c r="F673" s="3"/>
      <c r="G673" s="3"/>
      <c r="H673" s="3"/>
    </row>
    <row r="674" spans="6:8" ht="15.75">
      <c r="F674" s="3"/>
      <c r="G674" s="3"/>
      <c r="H674" s="3"/>
    </row>
    <row r="675" spans="6:8" ht="15.75">
      <c r="F675" s="3"/>
      <c r="G675" s="3"/>
      <c r="H675" s="3"/>
    </row>
    <row r="676" spans="6:8" ht="15.75">
      <c r="F676" s="3"/>
      <c r="G676" s="3"/>
      <c r="H676" s="3"/>
    </row>
    <row r="677" spans="6:8" ht="15.75">
      <c r="F677" s="3"/>
      <c r="G677" s="3"/>
      <c r="H677" s="3"/>
    </row>
    <row r="678" spans="6:8" ht="15.75">
      <c r="F678" s="3"/>
      <c r="G678" s="3"/>
      <c r="H678" s="3"/>
    </row>
    <row r="679" spans="6:8" ht="15.75">
      <c r="F679" s="3"/>
      <c r="G679" s="3"/>
      <c r="H679" s="3"/>
    </row>
    <row r="680" spans="6:8" ht="15.75">
      <c r="F680" s="3"/>
      <c r="G680" s="3"/>
      <c r="H680" s="3"/>
    </row>
    <row r="681" spans="6:8" ht="15.75">
      <c r="F681" s="3"/>
      <c r="G681" s="3"/>
      <c r="H681" s="3"/>
    </row>
    <row r="682" spans="6:8" ht="15.75">
      <c r="F682" s="3"/>
      <c r="G682" s="3"/>
      <c r="H682" s="3"/>
    </row>
    <row r="683" spans="6:8" ht="15.75">
      <c r="F683" s="3"/>
      <c r="G683" s="3"/>
      <c r="H683" s="3"/>
    </row>
    <row r="684" spans="6:8" ht="15.75">
      <c r="F684" s="3"/>
      <c r="G684" s="3"/>
      <c r="H684" s="3"/>
    </row>
    <row r="685" spans="6:8" ht="15.75">
      <c r="F685" s="3"/>
      <c r="G685" s="3"/>
      <c r="H685" s="3"/>
    </row>
    <row r="686" spans="6:8" ht="15.75">
      <c r="F686" s="3"/>
      <c r="G686" s="3"/>
      <c r="H686" s="3"/>
    </row>
    <row r="687" spans="6:8" ht="15.75">
      <c r="F687" s="3"/>
      <c r="G687" s="3"/>
      <c r="H687" s="3"/>
    </row>
    <row r="688" spans="6:8" ht="15.75">
      <c r="F688" s="3"/>
      <c r="G688" s="3"/>
      <c r="H688" s="3"/>
    </row>
    <row r="689" spans="6:8" ht="15.75">
      <c r="F689" s="3"/>
      <c r="G689" s="3"/>
      <c r="H689" s="3"/>
    </row>
    <row r="690" spans="6:8" ht="15.75">
      <c r="F690" s="3"/>
      <c r="G690" s="3"/>
      <c r="H690" s="3"/>
    </row>
    <row r="691" spans="6:8" ht="15.75">
      <c r="F691" s="3"/>
      <c r="G691" s="3"/>
      <c r="H691" s="3"/>
    </row>
    <row r="692" spans="6:8" ht="15.75">
      <c r="F692" s="3"/>
      <c r="G692" s="3"/>
      <c r="H692" s="3"/>
    </row>
    <row r="693" spans="6:8" ht="15.75">
      <c r="F693" s="3"/>
      <c r="G693" s="3"/>
      <c r="H693" s="3"/>
    </row>
    <row r="694" spans="6:8" ht="15.75">
      <c r="F694" s="3"/>
      <c r="G694" s="3"/>
      <c r="H694" s="3"/>
    </row>
    <row r="695" spans="6:8" ht="15.75">
      <c r="F695" s="3"/>
      <c r="G695" s="3"/>
      <c r="H695" s="3"/>
    </row>
    <row r="696" spans="6:8" ht="15.75">
      <c r="F696" s="3"/>
      <c r="G696" s="3"/>
      <c r="H696" s="3"/>
    </row>
    <row r="697" spans="6:8" ht="15.75">
      <c r="F697" s="3"/>
      <c r="G697" s="3"/>
      <c r="H697" s="3"/>
    </row>
    <row r="698" spans="6:8" ht="15.75">
      <c r="F698" s="3"/>
      <c r="G698" s="3"/>
      <c r="H698" s="3"/>
    </row>
    <row r="699" spans="6:8" ht="15.75">
      <c r="F699" s="3"/>
      <c r="G699" s="3"/>
      <c r="H699" s="3"/>
    </row>
    <row r="700" spans="6:8" ht="15.75">
      <c r="F700" s="3"/>
      <c r="G700" s="3"/>
      <c r="H700" s="3"/>
    </row>
    <row r="701" spans="6:8" ht="15.75">
      <c r="F701" s="3"/>
      <c r="G701" s="3"/>
      <c r="H701" s="3"/>
    </row>
    <row r="702" spans="6:8" ht="15.75">
      <c r="F702" s="3"/>
      <c r="G702" s="3"/>
      <c r="H702" s="3"/>
    </row>
    <row r="703" spans="6:8" ht="15.75">
      <c r="F703" s="3"/>
      <c r="G703" s="3"/>
      <c r="H703" s="3"/>
    </row>
    <row r="704" spans="6:8" ht="15.75">
      <c r="F704" s="3"/>
      <c r="G704" s="3"/>
      <c r="H704" s="3"/>
    </row>
    <row r="705" spans="6:8" ht="15.75">
      <c r="F705" s="3"/>
      <c r="G705" s="3"/>
      <c r="H705" s="3"/>
    </row>
    <row r="706" spans="6:8" ht="15.75">
      <c r="F706" s="3"/>
      <c r="G706" s="3"/>
      <c r="H706" s="3"/>
    </row>
    <row r="707" spans="6:8" ht="15.75">
      <c r="F707" s="3"/>
      <c r="G707" s="3"/>
      <c r="H707" s="3"/>
    </row>
    <row r="708" spans="6:8" ht="15.75">
      <c r="F708" s="3"/>
      <c r="G708" s="3"/>
      <c r="H708" s="3"/>
    </row>
    <row r="709" spans="6:8" ht="15.75">
      <c r="F709" s="3"/>
      <c r="G709" s="3"/>
      <c r="H709" s="3"/>
    </row>
    <row r="710" spans="6:8" ht="15.75">
      <c r="F710" s="3"/>
      <c r="G710" s="3"/>
      <c r="H710" s="3"/>
    </row>
    <row r="711" spans="6:8" ht="15.75">
      <c r="F711" s="3"/>
      <c r="G711" s="3"/>
      <c r="H711" s="3"/>
    </row>
    <row r="712" spans="6:8" ht="15.75">
      <c r="F712" s="3"/>
      <c r="G712" s="3"/>
      <c r="H712" s="3"/>
    </row>
    <row r="713" spans="6:8" ht="15.75">
      <c r="F713" s="3"/>
      <c r="G713" s="3"/>
      <c r="H713" s="3"/>
    </row>
    <row r="714" spans="6:8" ht="15.75">
      <c r="F714" s="3"/>
      <c r="G714" s="3"/>
      <c r="H714" s="3"/>
    </row>
    <row r="715" spans="6:8" ht="15.75">
      <c r="F715" s="3"/>
      <c r="G715" s="3"/>
      <c r="H715" s="3"/>
    </row>
    <row r="716" spans="6:8" ht="15.75">
      <c r="F716" s="3"/>
      <c r="G716" s="3"/>
      <c r="H716" s="3"/>
    </row>
    <row r="717" spans="6:8" ht="15.75">
      <c r="F717" s="3"/>
      <c r="G717" s="3"/>
      <c r="H717" s="3"/>
    </row>
    <row r="718" spans="6:8" ht="15.75">
      <c r="F718" s="3"/>
      <c r="G718" s="3"/>
      <c r="H718" s="3"/>
    </row>
    <row r="719" spans="6:8" ht="15.75">
      <c r="F719" s="3"/>
      <c r="G719" s="3"/>
      <c r="H719" s="3"/>
    </row>
    <row r="720" spans="6:8" ht="15.75">
      <c r="F720" s="3"/>
      <c r="G720" s="3"/>
      <c r="H720" s="3"/>
    </row>
    <row r="721" spans="6:8" ht="15.75">
      <c r="F721" s="3"/>
      <c r="G721" s="3"/>
      <c r="H721" s="3"/>
    </row>
    <row r="722" spans="6:8" ht="15.75">
      <c r="F722" s="3"/>
      <c r="G722" s="3"/>
      <c r="H722" s="3"/>
    </row>
    <row r="723" spans="6:8" ht="15.75">
      <c r="F723" s="3"/>
      <c r="G723" s="3"/>
      <c r="H723" s="3"/>
    </row>
    <row r="724" spans="6:8" ht="15.75">
      <c r="F724" s="3"/>
      <c r="G724" s="3"/>
      <c r="H724" s="3"/>
    </row>
    <row r="725" spans="6:8" ht="15.75">
      <c r="F725" s="3"/>
      <c r="G725" s="3"/>
      <c r="H725" s="3"/>
    </row>
    <row r="726" spans="6:8" ht="15.75">
      <c r="F726" s="3"/>
      <c r="G726" s="3"/>
      <c r="H726" s="3"/>
    </row>
    <row r="727" spans="6:8" ht="15.75">
      <c r="F727" s="3"/>
      <c r="G727" s="3"/>
      <c r="H727" s="3"/>
    </row>
    <row r="728" spans="6:8" ht="15.75">
      <c r="F728" s="3"/>
      <c r="G728" s="3"/>
      <c r="H728" s="3"/>
    </row>
    <row r="729" spans="6:8" ht="15.75">
      <c r="F729" s="3"/>
      <c r="G729" s="3"/>
      <c r="H729" s="3"/>
    </row>
    <row r="730" spans="6:8" ht="15.75">
      <c r="F730" s="3"/>
      <c r="G730" s="3"/>
      <c r="H730" s="3"/>
    </row>
    <row r="731" spans="6:8" ht="15.75">
      <c r="F731" s="3"/>
      <c r="G731" s="3"/>
      <c r="H731" s="3"/>
    </row>
    <row r="732" spans="6:8" ht="15.75">
      <c r="F732" s="3"/>
      <c r="G732" s="3"/>
      <c r="H732" s="3"/>
    </row>
    <row r="733" spans="6:8" ht="15.75">
      <c r="F733" s="3"/>
      <c r="G733" s="3"/>
      <c r="H733" s="3"/>
    </row>
    <row r="734" spans="6:8" ht="15.75">
      <c r="F734" s="3"/>
      <c r="G734" s="3"/>
      <c r="H734" s="3"/>
    </row>
    <row r="735" spans="6:8" ht="15.75">
      <c r="F735" s="3"/>
      <c r="G735" s="3"/>
      <c r="H735" s="3"/>
    </row>
    <row r="736" spans="6:8" ht="15.75">
      <c r="F736" s="3"/>
      <c r="G736" s="3"/>
      <c r="H736" s="3"/>
    </row>
    <row r="737" spans="6:8" ht="15.75">
      <c r="F737" s="3"/>
      <c r="G737" s="3"/>
      <c r="H737" s="3"/>
    </row>
    <row r="738" spans="6:8" ht="15.75">
      <c r="F738" s="3"/>
      <c r="G738" s="3"/>
      <c r="H738" s="3"/>
    </row>
    <row r="739" spans="6:8" ht="15.75">
      <c r="F739" s="3"/>
      <c r="G739" s="3"/>
      <c r="H739" s="3"/>
    </row>
    <row r="740" spans="6:8" ht="15.75">
      <c r="F740" s="3"/>
      <c r="G740" s="3"/>
      <c r="H740" s="3"/>
    </row>
    <row r="741" spans="6:8" ht="15.75">
      <c r="F741" s="3"/>
      <c r="G741" s="3"/>
      <c r="H741" s="3"/>
    </row>
    <row r="742" spans="6:8" ht="15.75">
      <c r="F742" s="3"/>
      <c r="G742" s="3"/>
      <c r="H742" s="3"/>
    </row>
    <row r="743" spans="6:8" ht="15.75">
      <c r="F743" s="3"/>
      <c r="G743" s="3"/>
      <c r="H743" s="3"/>
    </row>
    <row r="744" spans="6:8" ht="15.75">
      <c r="F744" s="3"/>
      <c r="G744" s="3"/>
      <c r="H744" s="3"/>
    </row>
    <row r="745" spans="6:8" ht="15.75">
      <c r="F745" s="3"/>
      <c r="G745" s="3"/>
      <c r="H745" s="3"/>
    </row>
    <row r="746" spans="6:8" ht="15.75">
      <c r="F746" s="3"/>
      <c r="G746" s="3"/>
      <c r="H746" s="3"/>
    </row>
    <row r="747" spans="6:8" ht="15.75">
      <c r="F747" s="3"/>
      <c r="G747" s="3"/>
      <c r="H747" s="3"/>
    </row>
    <row r="748" spans="6:8" ht="15.75">
      <c r="F748" s="3"/>
      <c r="G748" s="3"/>
      <c r="H748" s="3"/>
    </row>
    <row r="749" spans="6:8" ht="15.75">
      <c r="F749" s="3"/>
      <c r="G749" s="3"/>
      <c r="H749" s="3"/>
    </row>
    <row r="750" spans="6:8" ht="15.75">
      <c r="F750" s="3"/>
      <c r="G750" s="3"/>
      <c r="H750" s="3"/>
    </row>
    <row r="751" spans="6:8" ht="15.75">
      <c r="F751" s="3"/>
      <c r="G751" s="3"/>
      <c r="H751" s="3"/>
    </row>
    <row r="752" spans="6:8" ht="15.75">
      <c r="F752" s="3"/>
      <c r="G752" s="3"/>
      <c r="H752" s="3"/>
    </row>
    <row r="753" spans="6:8" ht="15.75">
      <c r="F753" s="3"/>
      <c r="G753" s="3"/>
      <c r="H753" s="3"/>
    </row>
    <row r="754" spans="6:8" ht="15.75">
      <c r="F754" s="3"/>
      <c r="G754" s="3"/>
      <c r="H754" s="3"/>
    </row>
    <row r="755" spans="6:8" ht="15.75">
      <c r="F755" s="3"/>
      <c r="G755" s="3"/>
      <c r="H755" s="3"/>
    </row>
    <row r="756" spans="6:8" ht="15.75">
      <c r="F756" s="3"/>
      <c r="G756" s="3"/>
      <c r="H756" s="3"/>
    </row>
    <row r="757" spans="6:8" ht="15.75">
      <c r="F757" s="3"/>
      <c r="G757" s="3"/>
      <c r="H757" s="3"/>
    </row>
    <row r="758" spans="6:8" ht="15.75">
      <c r="F758" s="3"/>
      <c r="G758" s="3"/>
      <c r="H758" s="3"/>
    </row>
    <row r="759" spans="6:8" ht="15.75">
      <c r="F759" s="3"/>
      <c r="G759" s="3"/>
      <c r="H759" s="3"/>
    </row>
    <row r="760" spans="6:8" ht="15.75">
      <c r="F760" s="3"/>
      <c r="G760" s="3"/>
      <c r="H760" s="3"/>
    </row>
    <row r="761" spans="6:8" ht="15.75">
      <c r="F761" s="3"/>
      <c r="G761" s="3"/>
      <c r="H761" s="3"/>
    </row>
    <row r="762" spans="6:8" ht="15.75">
      <c r="F762" s="3"/>
      <c r="G762" s="3"/>
      <c r="H762" s="3"/>
    </row>
    <row r="763" spans="6:8" ht="15.75">
      <c r="F763" s="3"/>
      <c r="G763" s="3"/>
      <c r="H763" s="3"/>
    </row>
    <row r="764" spans="6:8" ht="15.75">
      <c r="F764" s="3"/>
      <c r="G764" s="3"/>
      <c r="H764" s="3"/>
    </row>
    <row r="765" spans="6:8" ht="15.75">
      <c r="F765" s="3"/>
      <c r="G765" s="3"/>
      <c r="H765" s="3"/>
    </row>
    <row r="766" spans="6:8" ht="15.75">
      <c r="F766" s="3"/>
      <c r="G766" s="3"/>
      <c r="H766" s="3"/>
    </row>
    <row r="767" spans="6:8" ht="15.75">
      <c r="F767" s="3"/>
      <c r="G767" s="3"/>
      <c r="H767" s="3"/>
    </row>
    <row r="768" spans="6:8" ht="15.75">
      <c r="F768" s="3"/>
      <c r="G768" s="3"/>
      <c r="H768" s="3"/>
    </row>
    <row r="769" spans="6:8" ht="15.75">
      <c r="F769" s="3"/>
      <c r="G769" s="3"/>
      <c r="H769" s="3"/>
    </row>
    <row r="770" spans="6:8" ht="15.75">
      <c r="F770" s="3"/>
      <c r="G770" s="3"/>
      <c r="H770" s="3"/>
    </row>
    <row r="771" spans="6:8" ht="15.75">
      <c r="F771" s="3"/>
      <c r="G771" s="3"/>
      <c r="H771" s="3"/>
    </row>
    <row r="772" spans="6:8" ht="15.75">
      <c r="F772" s="3"/>
      <c r="G772" s="3"/>
      <c r="H772" s="3"/>
    </row>
    <row r="773" spans="6:8" ht="15.75">
      <c r="F773" s="3"/>
      <c r="G773" s="3"/>
      <c r="H773" s="3"/>
    </row>
    <row r="774" spans="6:8" ht="15.75">
      <c r="F774" s="3"/>
      <c r="G774" s="3"/>
      <c r="H774" s="3"/>
    </row>
    <row r="775" spans="6:8" ht="15.75">
      <c r="F775" s="3"/>
      <c r="G775" s="3"/>
      <c r="H775" s="3"/>
    </row>
    <row r="776" spans="6:8" ht="15.75">
      <c r="F776" s="3"/>
      <c r="G776" s="3"/>
      <c r="H776" s="3"/>
    </row>
    <row r="777" spans="6:8" ht="15.75">
      <c r="F777" s="3"/>
      <c r="G777" s="3"/>
      <c r="H777" s="3"/>
    </row>
    <row r="778" spans="6:8" ht="15.75">
      <c r="F778" s="3"/>
      <c r="G778" s="3"/>
      <c r="H778" s="3"/>
    </row>
    <row r="779" spans="6:8" ht="15.75">
      <c r="F779" s="3"/>
      <c r="G779" s="3"/>
      <c r="H779" s="3"/>
    </row>
    <row r="780" spans="6:8" ht="15.75">
      <c r="F780" s="3"/>
      <c r="G780" s="3"/>
      <c r="H780" s="3"/>
    </row>
    <row r="781" spans="6:8" ht="15.75">
      <c r="F781" s="3"/>
      <c r="G781" s="3"/>
      <c r="H781" s="3"/>
    </row>
    <row r="782" spans="6:8" ht="15.75">
      <c r="F782" s="3"/>
      <c r="G782" s="3"/>
      <c r="H782" s="3"/>
    </row>
    <row r="783" spans="6:8" ht="15.75">
      <c r="F783" s="3"/>
      <c r="G783" s="3"/>
      <c r="H783" s="3"/>
    </row>
    <row r="784" spans="6:8" ht="15.75">
      <c r="F784" s="3"/>
      <c r="G784" s="3"/>
      <c r="H784" s="3"/>
    </row>
    <row r="785" spans="6:8" ht="15.75">
      <c r="F785" s="3"/>
      <c r="G785" s="3"/>
      <c r="H785" s="3"/>
    </row>
    <row r="786" spans="6:8" ht="15.75">
      <c r="F786" s="3"/>
      <c r="G786" s="3"/>
      <c r="H786" s="3"/>
    </row>
    <row r="787" spans="6:8" ht="15.75">
      <c r="F787" s="3"/>
      <c r="G787" s="3"/>
      <c r="H787" s="3"/>
    </row>
    <row r="788" spans="6:8" ht="15.75">
      <c r="F788" s="3"/>
      <c r="G788" s="3"/>
      <c r="H788" s="3"/>
    </row>
    <row r="789" spans="6:8" ht="15.75">
      <c r="F789" s="3"/>
      <c r="G789" s="3"/>
      <c r="H789" s="3"/>
    </row>
    <row r="790" spans="6:8" ht="15.75">
      <c r="F790" s="3"/>
      <c r="G790" s="3"/>
      <c r="H790" s="3"/>
    </row>
    <row r="791" spans="6:8" ht="15.75">
      <c r="F791" s="3"/>
      <c r="G791" s="3"/>
      <c r="H791" s="3"/>
    </row>
    <row r="792" spans="6:8" ht="15.75">
      <c r="F792" s="3"/>
      <c r="G792" s="3"/>
      <c r="H792" s="3"/>
    </row>
    <row r="793" spans="6:8" ht="15.75">
      <c r="F793" s="3"/>
      <c r="G793" s="3"/>
      <c r="H793" s="3"/>
    </row>
    <row r="794" spans="6:8" ht="15.75">
      <c r="F794" s="3"/>
      <c r="G794" s="3"/>
      <c r="H794" s="3"/>
    </row>
    <row r="795" spans="6:8" ht="15.75">
      <c r="F795" s="3"/>
      <c r="G795" s="3"/>
      <c r="H795" s="3"/>
    </row>
    <row r="796" spans="6:8" ht="15.75">
      <c r="F796" s="3"/>
      <c r="G796" s="3"/>
      <c r="H796" s="3"/>
    </row>
    <row r="797" spans="6:8" ht="15.75">
      <c r="F797" s="3"/>
      <c r="G797" s="3"/>
      <c r="H797" s="3"/>
    </row>
    <row r="798" spans="6:8" ht="15.75">
      <c r="F798" s="3"/>
      <c r="G798" s="3"/>
      <c r="H798" s="3"/>
    </row>
    <row r="799" spans="6:8" ht="15.75">
      <c r="F799" s="3"/>
      <c r="G799" s="3"/>
      <c r="H799" s="3"/>
    </row>
    <row r="800" spans="6:8" ht="15.75">
      <c r="F800" s="3"/>
      <c r="G800" s="3"/>
      <c r="H800" s="3"/>
    </row>
    <row r="801" spans="6:8" ht="15.75">
      <c r="F801" s="3"/>
      <c r="G801" s="3"/>
      <c r="H801" s="3"/>
    </row>
    <row r="802" spans="6:8" ht="15.75">
      <c r="F802" s="3"/>
      <c r="G802" s="3"/>
      <c r="H802" s="3"/>
    </row>
    <row r="803" spans="6:8" ht="15.75">
      <c r="F803" s="3"/>
      <c r="G803" s="3"/>
      <c r="H803" s="3"/>
    </row>
    <row r="804" spans="6:8" ht="15.75">
      <c r="F804" s="3"/>
      <c r="G804" s="3"/>
      <c r="H804" s="3"/>
    </row>
    <row r="805" spans="6:8" ht="15.75">
      <c r="F805" s="3"/>
      <c r="G805" s="3"/>
      <c r="H805" s="3"/>
    </row>
    <row r="806" spans="6:8" ht="15.75">
      <c r="F806" s="3"/>
      <c r="G806" s="3"/>
      <c r="H806" s="3"/>
    </row>
    <row r="807" spans="6:8" ht="15.75">
      <c r="F807" s="3"/>
      <c r="G807" s="3"/>
      <c r="H807" s="3"/>
    </row>
    <row r="808" spans="6:8" ht="15.75">
      <c r="F808" s="3"/>
      <c r="G808" s="3"/>
      <c r="H808" s="3"/>
    </row>
    <row r="809" spans="6:8" ht="15.75">
      <c r="F809" s="3"/>
      <c r="G809" s="3"/>
      <c r="H809" s="3"/>
    </row>
    <row r="810" spans="6:8" ht="15.75">
      <c r="F810" s="3"/>
      <c r="G810" s="3"/>
      <c r="H810" s="3"/>
    </row>
    <row r="811" spans="6:8" ht="15.75">
      <c r="F811" s="3"/>
      <c r="G811" s="3"/>
      <c r="H811" s="3"/>
    </row>
    <row r="812" spans="6:8" ht="15.75">
      <c r="F812" s="3"/>
      <c r="G812" s="3"/>
      <c r="H812" s="3"/>
    </row>
    <row r="813" spans="6:8" ht="15.75">
      <c r="F813" s="3"/>
      <c r="G813" s="3"/>
      <c r="H813" s="3"/>
    </row>
    <row r="814" spans="6:8" ht="15.75">
      <c r="F814" s="3"/>
      <c r="G814" s="3"/>
      <c r="H814" s="3"/>
    </row>
    <row r="815" spans="6:8" ht="15.75">
      <c r="F815" s="3"/>
      <c r="G815" s="3"/>
      <c r="H815" s="3"/>
    </row>
    <row r="816" spans="6:8" ht="15.75">
      <c r="F816" s="3"/>
      <c r="G816" s="3"/>
      <c r="H816" s="3"/>
    </row>
    <row r="817" spans="6:8" ht="15.75">
      <c r="F817" s="3"/>
      <c r="G817" s="3"/>
      <c r="H817" s="3"/>
    </row>
    <row r="818" spans="6:8" ht="15.75">
      <c r="F818" s="3"/>
      <c r="G818" s="3"/>
      <c r="H818" s="3"/>
    </row>
    <row r="819" spans="6:8" ht="15.75">
      <c r="F819" s="3"/>
      <c r="G819" s="3"/>
      <c r="H819" s="3"/>
    </row>
    <row r="820" spans="6:8" ht="15.75">
      <c r="F820" s="3"/>
      <c r="G820" s="3"/>
      <c r="H820" s="3"/>
    </row>
    <row r="821" spans="6:8" ht="15.75">
      <c r="F821" s="3"/>
      <c r="G821" s="3"/>
      <c r="H821" s="3"/>
    </row>
    <row r="822" spans="6:8" ht="15.75">
      <c r="F822" s="3"/>
      <c r="G822" s="3"/>
      <c r="H822" s="3"/>
    </row>
    <row r="823" spans="6:8" ht="15.75">
      <c r="F823" s="3"/>
      <c r="G823" s="3"/>
      <c r="H823" s="3"/>
    </row>
    <row r="824" spans="6:8" ht="15.75">
      <c r="F824" s="3"/>
      <c r="G824" s="3"/>
      <c r="H824" s="3"/>
    </row>
    <row r="825" spans="6:8" ht="15.75">
      <c r="F825" s="3"/>
      <c r="G825" s="3"/>
      <c r="H825" s="3"/>
    </row>
    <row r="826" spans="6:8" ht="15.75">
      <c r="F826" s="3"/>
      <c r="G826" s="3"/>
      <c r="H826" s="3"/>
    </row>
    <row r="827" spans="6:8" ht="15.75">
      <c r="F827" s="3"/>
      <c r="G827" s="3"/>
      <c r="H827" s="3"/>
    </row>
    <row r="828" spans="6:8" ht="15.75">
      <c r="F828" s="3"/>
      <c r="G828" s="3"/>
      <c r="H828" s="3"/>
    </row>
    <row r="829" spans="6:8" ht="15.75">
      <c r="F829" s="3"/>
      <c r="G829" s="3"/>
      <c r="H829" s="3"/>
    </row>
    <row r="830" spans="6:8" ht="15.75">
      <c r="F830" s="3"/>
      <c r="G830" s="3"/>
      <c r="H830" s="3"/>
    </row>
    <row r="831" spans="6:8" ht="15.75">
      <c r="F831" s="3"/>
      <c r="G831" s="3"/>
      <c r="H831" s="3"/>
    </row>
    <row r="832" spans="6:8" ht="15.75">
      <c r="F832" s="3"/>
      <c r="G832" s="3"/>
      <c r="H832" s="3"/>
    </row>
    <row r="833" spans="6:8" ht="15.75">
      <c r="F833" s="3"/>
      <c r="G833" s="3"/>
      <c r="H833" s="3"/>
    </row>
    <row r="834" spans="6:8" ht="15.75">
      <c r="F834" s="3"/>
      <c r="G834" s="3"/>
      <c r="H834" s="3"/>
    </row>
    <row r="835" spans="6:8" ht="15.75">
      <c r="F835" s="3"/>
      <c r="G835" s="3"/>
      <c r="H835" s="3"/>
    </row>
    <row r="836" spans="6:8" ht="15.75">
      <c r="F836" s="3"/>
      <c r="G836" s="3"/>
      <c r="H836" s="3"/>
    </row>
    <row r="837" spans="6:8" ht="15.75">
      <c r="F837" s="3"/>
      <c r="G837" s="3"/>
      <c r="H837" s="3"/>
    </row>
    <row r="838" spans="6:8" ht="15.75">
      <c r="F838" s="3"/>
      <c r="G838" s="3"/>
      <c r="H838" s="3"/>
    </row>
    <row r="839" spans="6:8" ht="15.75">
      <c r="F839" s="3"/>
      <c r="G839" s="3"/>
      <c r="H839" s="3"/>
    </row>
    <row r="840" spans="6:8" ht="15.75">
      <c r="F840" s="3"/>
      <c r="G840" s="3"/>
      <c r="H840" s="3"/>
    </row>
    <row r="841" spans="6:8" ht="15.75">
      <c r="F841" s="3"/>
      <c r="G841" s="3"/>
      <c r="H841" s="3"/>
    </row>
    <row r="842" spans="6:8" ht="15.75">
      <c r="F842" s="3"/>
      <c r="G842" s="3"/>
      <c r="H842" s="3"/>
    </row>
    <row r="843" spans="6:8" ht="15.75">
      <c r="F843" s="3"/>
      <c r="G843" s="3"/>
      <c r="H843" s="3"/>
    </row>
    <row r="844" spans="6:8" ht="15.75">
      <c r="F844" s="3"/>
      <c r="G844" s="3"/>
      <c r="H844" s="3"/>
    </row>
    <row r="845" spans="6:8" ht="15.75">
      <c r="F845" s="3"/>
      <c r="G845" s="3"/>
      <c r="H845" s="3"/>
    </row>
    <row r="846" spans="6:8" ht="15.75">
      <c r="F846" s="3"/>
      <c r="G846" s="3"/>
      <c r="H846" s="3"/>
    </row>
    <row r="847" spans="6:8" ht="15.75">
      <c r="F847" s="3"/>
      <c r="G847" s="3"/>
      <c r="H847" s="3"/>
    </row>
    <row r="848" spans="6:8" ht="15.75">
      <c r="F848" s="3"/>
      <c r="G848" s="3"/>
      <c r="H848" s="3"/>
    </row>
    <row r="849" spans="6:8" ht="15.75">
      <c r="F849" s="3"/>
      <c r="G849" s="3"/>
      <c r="H849" s="3"/>
    </row>
    <row r="850" spans="6:8" ht="15.75">
      <c r="F850" s="3"/>
      <c r="G850" s="3"/>
      <c r="H850" s="3"/>
    </row>
    <row r="851" spans="6:8" ht="15.75">
      <c r="F851" s="3"/>
      <c r="G851" s="3"/>
      <c r="H851" s="3"/>
    </row>
    <row r="852" spans="6:8" ht="15.75">
      <c r="F852" s="3"/>
      <c r="G852" s="3"/>
      <c r="H852" s="3"/>
    </row>
    <row r="853" spans="6:8" ht="15.75">
      <c r="F853" s="3"/>
      <c r="G853" s="3"/>
      <c r="H853" s="3"/>
    </row>
    <row r="854" spans="6:8" ht="15.75">
      <c r="F854" s="3"/>
      <c r="G854" s="3"/>
      <c r="H854" s="3"/>
    </row>
    <row r="855" spans="6:8" ht="15.75">
      <c r="F855" s="3"/>
      <c r="G855" s="3"/>
      <c r="H855" s="3"/>
    </row>
    <row r="856" spans="6:8" ht="15.75">
      <c r="F856" s="3"/>
      <c r="G856" s="3"/>
      <c r="H856" s="3"/>
    </row>
    <row r="857" spans="6:8" ht="15.75">
      <c r="F857" s="3"/>
      <c r="G857" s="3"/>
      <c r="H857" s="3"/>
    </row>
    <row r="858" spans="6:8" ht="15.75">
      <c r="F858" s="3"/>
      <c r="G858" s="3"/>
      <c r="H858" s="3"/>
    </row>
    <row r="859" spans="6:8" ht="15.75">
      <c r="F859" s="3"/>
      <c r="G859" s="3"/>
      <c r="H859" s="3"/>
    </row>
    <row r="860" spans="6:8" ht="15.75">
      <c r="F860" s="3"/>
      <c r="G860" s="3"/>
      <c r="H860" s="3"/>
    </row>
    <row r="861" spans="6:8" ht="15.75">
      <c r="F861" s="3"/>
      <c r="G861" s="3"/>
      <c r="H861" s="3"/>
    </row>
    <row r="862" spans="6:8" ht="15.75">
      <c r="F862" s="3"/>
      <c r="G862" s="3"/>
      <c r="H862" s="3"/>
    </row>
    <row r="863" spans="6:8" ht="15.75">
      <c r="F863" s="3"/>
      <c r="G863" s="3"/>
      <c r="H863" s="3"/>
    </row>
    <row r="864" spans="6:8" ht="15.75">
      <c r="F864" s="3"/>
      <c r="G864" s="3"/>
      <c r="H864" s="3"/>
    </row>
    <row r="865" spans="6:8" ht="15.75">
      <c r="F865" s="3"/>
      <c r="G865" s="3"/>
      <c r="H865" s="3"/>
    </row>
    <row r="866" spans="6:8" ht="15.75">
      <c r="F866" s="3"/>
      <c r="G866" s="3"/>
      <c r="H866" s="3"/>
    </row>
    <row r="867" spans="6:8" ht="15.75">
      <c r="F867" s="3"/>
      <c r="G867" s="3"/>
      <c r="H867" s="3"/>
    </row>
    <row r="868" spans="6:8" ht="15.75">
      <c r="F868" s="3"/>
      <c r="G868" s="3"/>
      <c r="H868" s="3"/>
    </row>
    <row r="869" spans="6:8" ht="15.75">
      <c r="F869" s="3"/>
      <c r="G869" s="3"/>
      <c r="H869" s="3"/>
    </row>
    <row r="870" spans="6:8" ht="15.75">
      <c r="F870" s="3"/>
      <c r="G870" s="3"/>
      <c r="H870" s="3"/>
    </row>
    <row r="871" spans="6:8" ht="15.75">
      <c r="F871" s="3"/>
      <c r="G871" s="3"/>
      <c r="H871" s="3"/>
    </row>
    <row r="872" spans="6:8" ht="15.75">
      <c r="F872" s="3"/>
      <c r="G872" s="3"/>
      <c r="H872" s="3"/>
    </row>
    <row r="873" spans="6:8" ht="15.75">
      <c r="F873" s="3"/>
      <c r="G873" s="3"/>
      <c r="H873" s="3"/>
    </row>
    <row r="874" spans="6:8" ht="15.75">
      <c r="F874" s="3"/>
      <c r="G874" s="3"/>
      <c r="H874" s="3"/>
    </row>
    <row r="875" spans="6:8" ht="15.75">
      <c r="F875" s="3"/>
      <c r="G875" s="3"/>
      <c r="H875" s="3"/>
    </row>
    <row r="876" spans="6:8" ht="15.75">
      <c r="F876" s="3"/>
      <c r="G876" s="3"/>
      <c r="H876" s="3"/>
    </row>
    <row r="877" spans="6:8" ht="15.75">
      <c r="F877" s="3"/>
      <c r="G877" s="3"/>
      <c r="H877" s="3"/>
    </row>
    <row r="878" spans="6:8" ht="15.75">
      <c r="F878" s="3"/>
      <c r="G878" s="3"/>
      <c r="H878" s="3"/>
    </row>
    <row r="879" spans="6:8" ht="15.75">
      <c r="F879" s="3"/>
      <c r="G879" s="3"/>
      <c r="H879" s="3"/>
    </row>
    <row r="880" spans="6:8" ht="15.75">
      <c r="F880" s="3"/>
      <c r="G880" s="3"/>
      <c r="H880" s="3"/>
    </row>
    <row r="881" spans="6:8" ht="15.75">
      <c r="F881" s="3"/>
      <c r="G881" s="3"/>
      <c r="H881" s="3"/>
    </row>
    <row r="882" spans="6:8" ht="15.75">
      <c r="F882" s="3"/>
      <c r="G882" s="3"/>
      <c r="H882" s="3"/>
    </row>
    <row r="883" spans="6:8" ht="15.75">
      <c r="F883" s="3"/>
      <c r="G883" s="3"/>
      <c r="H883" s="3"/>
    </row>
    <row r="884" spans="6:8" ht="15.75">
      <c r="F884" s="3"/>
      <c r="G884" s="3"/>
      <c r="H884" s="3"/>
    </row>
    <row r="885" spans="6:8" ht="15.75">
      <c r="F885" s="3"/>
      <c r="G885" s="3"/>
      <c r="H885" s="3"/>
    </row>
    <row r="886" spans="6:8" ht="15.75">
      <c r="F886" s="3"/>
      <c r="G886" s="3"/>
      <c r="H886" s="3"/>
    </row>
    <row r="887" spans="6:8" ht="15.75">
      <c r="F887" s="3"/>
      <c r="G887" s="3"/>
      <c r="H887" s="3"/>
    </row>
    <row r="888" spans="6:8" ht="15.75">
      <c r="F888" s="3"/>
      <c r="G888" s="3"/>
      <c r="H888" s="3"/>
    </row>
    <row r="889" spans="6:8" ht="15.75">
      <c r="F889" s="3"/>
      <c r="G889" s="3"/>
      <c r="H889" s="3"/>
    </row>
    <row r="890" spans="6:8" ht="15.75">
      <c r="F890" s="3"/>
      <c r="G890" s="3"/>
      <c r="H890" s="3"/>
    </row>
    <row r="891" spans="6:8" ht="15.75">
      <c r="F891" s="3"/>
      <c r="G891" s="3"/>
      <c r="H891" s="3"/>
    </row>
    <row r="892" spans="6:8" ht="15.75">
      <c r="F892" s="3"/>
      <c r="G892" s="3"/>
      <c r="H892" s="3"/>
    </row>
    <row r="893" spans="6:8" ht="15.75">
      <c r="F893" s="3"/>
      <c r="G893" s="3"/>
      <c r="H893" s="3"/>
    </row>
    <row r="894" spans="6:8" ht="15.75">
      <c r="F894" s="3"/>
      <c r="G894" s="3"/>
      <c r="H894" s="3"/>
    </row>
    <row r="895" spans="6:8" ht="15.75">
      <c r="F895" s="3"/>
      <c r="G895" s="3"/>
      <c r="H895" s="3"/>
    </row>
    <row r="896" spans="6:8" ht="15.75">
      <c r="F896" s="3"/>
      <c r="G896" s="3"/>
      <c r="H896" s="3"/>
    </row>
    <row r="897" spans="6:8" ht="15.75">
      <c r="F897" s="3"/>
      <c r="G897" s="3"/>
      <c r="H897" s="3"/>
    </row>
    <row r="898" spans="6:8" ht="15.75">
      <c r="F898" s="3"/>
      <c r="G898" s="3"/>
      <c r="H898" s="3"/>
    </row>
    <row r="899" spans="6:8" ht="15.75">
      <c r="F899" s="3"/>
      <c r="G899" s="3"/>
      <c r="H899" s="3"/>
    </row>
    <row r="900" spans="6:8" ht="15.75">
      <c r="F900" s="3"/>
      <c r="G900" s="3"/>
      <c r="H900" s="3"/>
    </row>
    <row r="901" spans="6:8" ht="15.75">
      <c r="F901" s="3"/>
      <c r="G901" s="3"/>
      <c r="H901" s="3"/>
    </row>
    <row r="902" spans="6:8" ht="15.75">
      <c r="F902" s="3"/>
      <c r="G902" s="3"/>
      <c r="H902" s="3"/>
    </row>
    <row r="903" spans="6:8" ht="15.75">
      <c r="F903" s="3"/>
      <c r="G903" s="3"/>
      <c r="H903" s="3"/>
    </row>
    <row r="904" spans="6:8" ht="15.75">
      <c r="F904" s="3"/>
      <c r="G904" s="3"/>
      <c r="H904" s="3"/>
    </row>
    <row r="905" spans="6:8" ht="15.75">
      <c r="F905" s="3"/>
      <c r="G905" s="3"/>
      <c r="H905" s="3"/>
    </row>
    <row r="906" spans="6:8" ht="15.75">
      <c r="F906" s="3"/>
      <c r="G906" s="3"/>
      <c r="H906" s="3"/>
    </row>
    <row r="907" spans="6:8" ht="15.75">
      <c r="F907" s="3"/>
      <c r="G907" s="3"/>
      <c r="H907" s="3"/>
    </row>
    <row r="908" spans="6:8" ht="15.75">
      <c r="F908" s="3"/>
      <c r="G908" s="3"/>
      <c r="H908" s="3"/>
    </row>
    <row r="909" spans="6:8" ht="15.75">
      <c r="F909" s="3"/>
      <c r="G909" s="3"/>
      <c r="H909" s="3"/>
    </row>
    <row r="910" spans="6:8" ht="15.75">
      <c r="F910" s="3"/>
      <c r="G910" s="3"/>
      <c r="H910" s="3"/>
    </row>
    <row r="911" spans="6:8" ht="15.75">
      <c r="F911" s="3"/>
      <c r="G911" s="3"/>
      <c r="H911" s="3"/>
    </row>
    <row r="912" spans="6:8" ht="15.75">
      <c r="F912" s="3"/>
      <c r="G912" s="3"/>
      <c r="H912" s="3"/>
    </row>
    <row r="913" spans="6:8" ht="15.75">
      <c r="F913" s="3"/>
      <c r="G913" s="3"/>
      <c r="H913" s="3"/>
    </row>
    <row r="914" spans="6:8" ht="15.75">
      <c r="F914" s="3"/>
      <c r="G914" s="3"/>
      <c r="H914" s="3"/>
    </row>
    <row r="915" spans="6:8" ht="15.75">
      <c r="F915" s="3"/>
      <c r="G915" s="3"/>
      <c r="H915" s="3"/>
    </row>
    <row r="916" spans="6:8" ht="15.75">
      <c r="F916" s="3"/>
      <c r="G916" s="3"/>
      <c r="H916" s="3"/>
    </row>
    <row r="917" spans="6:8" ht="15.75">
      <c r="F917" s="3"/>
      <c r="G917" s="3"/>
      <c r="H917" s="3"/>
    </row>
    <row r="918" spans="6:8" ht="15.75">
      <c r="F918" s="3"/>
      <c r="G918" s="3"/>
      <c r="H918" s="3"/>
    </row>
    <row r="919" spans="6:8" ht="15.75">
      <c r="F919" s="3"/>
      <c r="G919" s="3"/>
      <c r="H919" s="3"/>
    </row>
    <row r="920" spans="6:8" ht="15.75">
      <c r="F920" s="3"/>
      <c r="G920" s="3"/>
      <c r="H920" s="3"/>
    </row>
    <row r="921" spans="6:8" ht="15.75">
      <c r="F921" s="3"/>
      <c r="G921" s="3"/>
      <c r="H921" s="3"/>
    </row>
    <row r="922" spans="6:8" ht="15.75">
      <c r="F922" s="3"/>
      <c r="G922" s="3"/>
      <c r="H922" s="3"/>
    </row>
    <row r="923" spans="6:8" ht="15.75">
      <c r="F923" s="3"/>
      <c r="G923" s="3"/>
      <c r="H923" s="3"/>
    </row>
    <row r="924" spans="6:8" ht="15.75">
      <c r="F924" s="3"/>
      <c r="G924" s="3"/>
      <c r="H924" s="3"/>
    </row>
    <row r="925" spans="6:8" ht="15.75">
      <c r="F925" s="3"/>
      <c r="G925" s="3"/>
      <c r="H925" s="3"/>
    </row>
    <row r="926" spans="6:8" ht="15.75">
      <c r="F926" s="3"/>
      <c r="G926" s="3"/>
      <c r="H926" s="3"/>
    </row>
    <row r="927" spans="6:8" ht="15.75">
      <c r="F927" s="3"/>
      <c r="G927" s="3"/>
      <c r="H927" s="3"/>
    </row>
    <row r="928" spans="6:8" ht="15.75">
      <c r="F928" s="3"/>
      <c r="G928" s="3"/>
      <c r="H928" s="3"/>
    </row>
    <row r="929" spans="6:8" ht="15.75">
      <c r="F929" s="3"/>
      <c r="G929" s="3"/>
      <c r="H929" s="3"/>
    </row>
    <row r="930" spans="6:8" ht="15.75">
      <c r="F930" s="3"/>
      <c r="G930" s="3"/>
      <c r="H930" s="3"/>
    </row>
    <row r="931" spans="6:8" ht="15.75">
      <c r="F931" s="3"/>
      <c r="G931" s="3"/>
      <c r="H931" s="3"/>
    </row>
    <row r="932" spans="6:8" ht="15.75">
      <c r="F932" s="3"/>
      <c r="G932" s="3"/>
      <c r="H932" s="3"/>
    </row>
    <row r="933" spans="6:8" ht="15.75">
      <c r="F933" s="3"/>
      <c r="G933" s="3"/>
      <c r="H933" s="3"/>
    </row>
    <row r="934" spans="6:8" ht="15.75">
      <c r="F934" s="3"/>
      <c r="G934" s="3"/>
      <c r="H934" s="3"/>
    </row>
    <row r="935" spans="6:8" ht="15.75">
      <c r="F935" s="3"/>
      <c r="G935" s="3"/>
      <c r="H935" s="3"/>
    </row>
    <row r="936" spans="6:8" ht="15.75">
      <c r="F936" s="3"/>
      <c r="G936" s="3"/>
      <c r="H936" s="3"/>
    </row>
    <row r="937" spans="6:8" ht="15.75">
      <c r="F937" s="3"/>
      <c r="G937" s="3"/>
      <c r="H937" s="3"/>
    </row>
    <row r="938" spans="6:8" ht="15.75">
      <c r="F938" s="3"/>
      <c r="G938" s="3"/>
      <c r="H938" s="3"/>
    </row>
    <row r="939" spans="6:8" ht="15.75">
      <c r="F939" s="3"/>
      <c r="G939" s="3"/>
      <c r="H939" s="3"/>
    </row>
    <row r="940" spans="6:8" ht="15.75">
      <c r="F940" s="3"/>
      <c r="G940" s="3"/>
      <c r="H940" s="3"/>
    </row>
    <row r="941" spans="6:8" ht="15.75">
      <c r="F941" s="3"/>
      <c r="G941" s="3"/>
      <c r="H941" s="3"/>
    </row>
    <row r="942" spans="6:8" ht="15.75">
      <c r="F942" s="3"/>
      <c r="G942" s="3"/>
      <c r="H942" s="3"/>
    </row>
    <row r="943" spans="6:8" ht="15.75">
      <c r="F943" s="3"/>
      <c r="G943" s="3"/>
      <c r="H943" s="3"/>
    </row>
    <row r="944" spans="6:8" ht="15.75">
      <c r="F944" s="3"/>
      <c r="G944" s="3"/>
      <c r="H944" s="3"/>
    </row>
    <row r="945" spans="6:8" ht="15.75">
      <c r="F945" s="3"/>
      <c r="G945" s="3"/>
      <c r="H945" s="3"/>
    </row>
    <row r="946" spans="6:8" ht="15.75">
      <c r="F946" s="3"/>
      <c r="G946" s="3"/>
      <c r="H946" s="3"/>
    </row>
    <row r="947" spans="6:8" ht="15.75">
      <c r="F947" s="3"/>
      <c r="G947" s="3"/>
      <c r="H947" s="3"/>
    </row>
    <row r="948" spans="6:8" ht="15.75">
      <c r="F948" s="3"/>
      <c r="G948" s="3"/>
      <c r="H948" s="3"/>
    </row>
    <row r="949" spans="6:8" ht="15.75">
      <c r="F949" s="3"/>
      <c r="G949" s="3"/>
      <c r="H949" s="3"/>
    </row>
    <row r="950" spans="6:8" ht="15.75">
      <c r="F950" s="3"/>
      <c r="G950" s="3"/>
      <c r="H950" s="3"/>
    </row>
    <row r="951" spans="6:8" ht="15.75">
      <c r="F951" s="3"/>
      <c r="G951" s="3"/>
      <c r="H951" s="3"/>
    </row>
    <row r="952" spans="6:8" ht="15.75">
      <c r="F952" s="3"/>
      <c r="G952" s="3"/>
      <c r="H952" s="3"/>
    </row>
    <row r="953" spans="6:8" ht="15.75">
      <c r="F953" s="3"/>
      <c r="G953" s="3"/>
      <c r="H953" s="3"/>
    </row>
    <row r="954" spans="6:8" ht="15.75">
      <c r="F954" s="3"/>
      <c r="G954" s="3"/>
      <c r="H954" s="3"/>
    </row>
    <row r="955" spans="6:8" ht="15.75">
      <c r="F955" s="3"/>
      <c r="G955" s="3"/>
      <c r="H955" s="3"/>
    </row>
    <row r="956" spans="6:8" ht="15.75">
      <c r="F956" s="3"/>
      <c r="G956" s="3"/>
      <c r="H956" s="3"/>
    </row>
    <row r="957" spans="6:8" ht="15.75">
      <c r="F957" s="3"/>
      <c r="G957" s="3"/>
      <c r="H957" s="3"/>
    </row>
    <row r="958" spans="6:8" ht="15.75">
      <c r="F958" s="3"/>
      <c r="G958" s="3"/>
      <c r="H958" s="3"/>
    </row>
    <row r="959" spans="6:8" ht="15.75">
      <c r="F959" s="3"/>
      <c r="G959" s="3"/>
      <c r="H959" s="3"/>
    </row>
    <row r="960" spans="6:8" ht="15.75">
      <c r="F960" s="3"/>
      <c r="G960" s="3"/>
      <c r="H960" s="3"/>
    </row>
    <row r="961" spans="6:8" ht="15.75">
      <c r="F961" s="3"/>
      <c r="G961" s="3"/>
      <c r="H961" s="3"/>
    </row>
    <row r="962" spans="6:8" ht="15.75">
      <c r="F962" s="3"/>
      <c r="G962" s="3"/>
      <c r="H962" s="3"/>
    </row>
    <row r="963" spans="6:8" ht="15.75">
      <c r="F963" s="3"/>
      <c r="G963" s="3"/>
      <c r="H963" s="3"/>
    </row>
    <row r="964" spans="6:8" ht="15.75">
      <c r="F964" s="3"/>
      <c r="G964" s="3"/>
      <c r="H964" s="3"/>
    </row>
    <row r="965" spans="6:8" ht="15.75">
      <c r="F965" s="3"/>
      <c r="G965" s="3"/>
      <c r="H965" s="3"/>
    </row>
    <row r="966" spans="6:8" ht="15.75">
      <c r="F966" s="3"/>
      <c r="G966" s="3"/>
      <c r="H966" s="3"/>
    </row>
    <row r="967" spans="6:8" ht="15.75">
      <c r="F967" s="3"/>
      <c r="G967" s="3"/>
      <c r="H967" s="3"/>
    </row>
    <row r="968" spans="6:8" ht="15.75">
      <c r="F968" s="3"/>
      <c r="G968" s="3"/>
      <c r="H968" s="3"/>
    </row>
    <row r="969" spans="6:8" ht="15.75">
      <c r="F969" s="3"/>
      <c r="G969" s="3"/>
      <c r="H969" s="3"/>
    </row>
    <row r="970" spans="6:8" ht="15.75">
      <c r="F970" s="3"/>
      <c r="G970" s="3"/>
      <c r="H970" s="3"/>
    </row>
    <row r="971" spans="6:8" ht="15.75">
      <c r="F971" s="3"/>
      <c r="G971" s="3"/>
      <c r="H971" s="3"/>
    </row>
    <row r="972" spans="6:8" ht="15.75">
      <c r="F972" s="3"/>
      <c r="G972" s="3"/>
      <c r="H972" s="3"/>
    </row>
    <row r="973" spans="6:8" ht="15.75">
      <c r="F973" s="3"/>
      <c r="G973" s="3"/>
      <c r="H973" s="3"/>
    </row>
    <row r="974" spans="6:8" ht="15.75">
      <c r="F974" s="3"/>
      <c r="G974" s="3"/>
      <c r="H974" s="3"/>
    </row>
    <row r="975" spans="6:8" ht="15.75">
      <c r="F975" s="3"/>
      <c r="G975" s="3"/>
      <c r="H975" s="3"/>
    </row>
    <row r="976" spans="6:8" ht="15.75">
      <c r="F976" s="3"/>
      <c r="G976" s="3"/>
      <c r="H976" s="3"/>
    </row>
    <row r="977" spans="6:8" ht="15.75">
      <c r="F977" s="3"/>
      <c r="G977" s="3"/>
      <c r="H977" s="3"/>
    </row>
    <row r="978" spans="6:8" ht="15.75">
      <c r="F978" s="3"/>
      <c r="G978" s="3"/>
      <c r="H978" s="3"/>
    </row>
    <row r="979" spans="6:8" ht="15.75">
      <c r="F979" s="3"/>
      <c r="G979" s="3"/>
      <c r="H979" s="3"/>
    </row>
    <row r="980" spans="6:8" ht="15.75">
      <c r="F980" s="3"/>
      <c r="G980" s="3"/>
      <c r="H980" s="3"/>
    </row>
    <row r="981" spans="6:8" ht="15.75">
      <c r="F981" s="3"/>
      <c r="G981" s="3"/>
      <c r="H981" s="3"/>
    </row>
    <row r="982" spans="6:8" ht="15.75">
      <c r="F982" s="3"/>
      <c r="G982" s="3"/>
      <c r="H982" s="3"/>
    </row>
    <row r="983" spans="6:8" ht="15.75">
      <c r="F983" s="3"/>
      <c r="G983" s="3"/>
      <c r="H983" s="3"/>
    </row>
    <row r="984" spans="6:8" ht="15.75">
      <c r="F984" s="3"/>
      <c r="G984" s="3"/>
      <c r="H984" s="3"/>
    </row>
    <row r="985" spans="6:8" ht="15.75">
      <c r="F985" s="3"/>
      <c r="G985" s="3"/>
      <c r="H985" s="3"/>
    </row>
    <row r="986" spans="6:8" ht="15.75">
      <c r="F986" s="3"/>
      <c r="G986" s="3"/>
      <c r="H986" s="3"/>
    </row>
    <row r="987" spans="6:8" ht="15.75">
      <c r="F987" s="3"/>
      <c r="G987" s="3"/>
      <c r="H987" s="3"/>
    </row>
    <row r="988" spans="6:8" ht="15.75">
      <c r="F988" s="3"/>
      <c r="G988" s="3"/>
      <c r="H988" s="3"/>
    </row>
    <row r="989" spans="6:8" ht="15.75">
      <c r="F989" s="3"/>
      <c r="G989" s="3"/>
      <c r="H989" s="3"/>
    </row>
    <row r="990" spans="6:8" ht="15.75">
      <c r="F990" s="3"/>
      <c r="G990" s="3"/>
      <c r="H990" s="3"/>
    </row>
    <row r="991" spans="6:8" ht="15.75">
      <c r="F991" s="3"/>
      <c r="G991" s="3"/>
      <c r="H991" s="3"/>
    </row>
    <row r="992" spans="6:8" ht="15.75">
      <c r="F992" s="3"/>
      <c r="G992" s="3"/>
      <c r="H992" s="3"/>
    </row>
    <row r="993" spans="6:8" ht="15.75">
      <c r="F993" s="3"/>
      <c r="G993" s="3"/>
      <c r="H993" s="3"/>
    </row>
    <row r="994" spans="6:8" ht="15.75">
      <c r="F994" s="3"/>
      <c r="G994" s="3"/>
      <c r="H994" s="3"/>
    </row>
    <row r="995" spans="6:8" ht="15.75">
      <c r="F995" s="3"/>
      <c r="G995" s="3"/>
      <c r="H995" s="3"/>
    </row>
    <row r="996" spans="6:8" ht="15.75">
      <c r="F996" s="3"/>
      <c r="G996" s="3"/>
      <c r="H996" s="3"/>
    </row>
    <row r="997" spans="6:8" ht="15.75">
      <c r="F997" s="3"/>
      <c r="G997" s="3"/>
      <c r="H997" s="3"/>
    </row>
    <row r="998" spans="6:8" ht="15.75">
      <c r="F998" s="3"/>
      <c r="G998" s="3"/>
      <c r="H998" s="3"/>
    </row>
    <row r="999" spans="6:8" ht="15.75">
      <c r="F999" s="3"/>
      <c r="G999" s="3"/>
      <c r="H999" s="3"/>
    </row>
    <row r="1000" spans="6:8" ht="15.75">
      <c r="F1000" s="3"/>
      <c r="G1000" s="3"/>
      <c r="H1000" s="3"/>
    </row>
    <row r="1001" spans="6:8" ht="15.75">
      <c r="F1001" s="3"/>
      <c r="G1001" s="3"/>
      <c r="H1001" s="3"/>
    </row>
    <row r="1002" spans="6:8" ht="15.75">
      <c r="F1002" s="3"/>
      <c r="G1002" s="3"/>
      <c r="H1002" s="3"/>
    </row>
    <row r="1003" spans="6:8" ht="15.75">
      <c r="F1003" s="3"/>
      <c r="G1003" s="3"/>
      <c r="H1003" s="3"/>
    </row>
    <row r="1004" spans="6:8" ht="15.75">
      <c r="F1004" s="3"/>
      <c r="G1004" s="3"/>
      <c r="H1004" s="3"/>
    </row>
    <row r="1005" spans="6:8" ht="15.75">
      <c r="F1005" s="3"/>
      <c r="G1005" s="3"/>
      <c r="H1005" s="3"/>
    </row>
    <row r="1006" spans="6:8" ht="15.75">
      <c r="F1006" s="3"/>
      <c r="G1006" s="3"/>
      <c r="H1006" s="3"/>
    </row>
    <row r="1007" spans="6:8" ht="15.75">
      <c r="F1007" s="3"/>
      <c r="G1007" s="3"/>
      <c r="H1007" s="3"/>
    </row>
    <row r="1008" spans="6:8" ht="15.75">
      <c r="F1008" s="3"/>
      <c r="G1008" s="3"/>
      <c r="H1008" s="3"/>
    </row>
    <row r="1009" spans="6:8" ht="15.75">
      <c r="F1009" s="3"/>
      <c r="G1009" s="3"/>
      <c r="H1009" s="3"/>
    </row>
    <row r="1010" spans="6:8" ht="15.75">
      <c r="F1010" s="3"/>
      <c r="G1010" s="3"/>
      <c r="H1010" s="3"/>
    </row>
    <row r="1011" spans="6:8" ht="15.75">
      <c r="F1011" s="3"/>
      <c r="G1011" s="3"/>
      <c r="H1011" s="3"/>
    </row>
    <row r="1012" spans="6:8" ht="15.75">
      <c r="F1012" s="3"/>
      <c r="G1012" s="3"/>
      <c r="H1012" s="3"/>
    </row>
    <row r="1013" spans="6:8" ht="15.75">
      <c r="F1013" s="3"/>
      <c r="G1013" s="3"/>
      <c r="H1013" s="3"/>
    </row>
    <row r="1014" spans="6:8" ht="15.75">
      <c r="F1014" s="3"/>
      <c r="G1014" s="3"/>
      <c r="H1014" s="3"/>
    </row>
    <row r="1015" spans="6:8" ht="15.75">
      <c r="F1015" s="3"/>
      <c r="G1015" s="3"/>
      <c r="H1015" s="3"/>
    </row>
    <row r="1016" spans="6:8" ht="15.75">
      <c r="F1016" s="3"/>
      <c r="G1016" s="3"/>
      <c r="H1016" s="3"/>
    </row>
    <row r="1017" spans="6:8" ht="15.75">
      <c r="F1017" s="3"/>
      <c r="G1017" s="3"/>
      <c r="H1017" s="3"/>
    </row>
    <row r="1018" spans="6:8" ht="15.75">
      <c r="F1018" s="3"/>
      <c r="G1018" s="3"/>
      <c r="H1018" s="3"/>
    </row>
    <row r="1019" spans="6:8" ht="15.75">
      <c r="F1019" s="3"/>
      <c r="G1019" s="3"/>
      <c r="H1019" s="3"/>
    </row>
    <row r="1020" spans="6:8" ht="15.75">
      <c r="F1020" s="3"/>
      <c r="G1020" s="3"/>
      <c r="H1020" s="3"/>
    </row>
    <row r="1021" spans="6:8" ht="15.75">
      <c r="F1021" s="3"/>
      <c r="G1021" s="3"/>
      <c r="H1021" s="3"/>
    </row>
    <row r="1022" spans="6:8" ht="15.75">
      <c r="F1022" s="3"/>
      <c r="G1022" s="3"/>
      <c r="H1022" s="3"/>
    </row>
    <row r="1023" spans="6:8" ht="15.75">
      <c r="F1023" s="3"/>
      <c r="G1023" s="3"/>
      <c r="H1023" s="3"/>
    </row>
    <row r="1024" spans="6:8" ht="15.75">
      <c r="F1024" s="3"/>
      <c r="G1024" s="3"/>
      <c r="H1024" s="3"/>
    </row>
    <row r="1025" spans="6:8" ht="15.75">
      <c r="F1025" s="3"/>
      <c r="G1025" s="3"/>
      <c r="H1025" s="3"/>
    </row>
    <row r="1026" spans="6:8" ht="15.75">
      <c r="F1026" s="3"/>
      <c r="G1026" s="3"/>
      <c r="H1026" s="3"/>
    </row>
    <row r="1027" spans="6:8" ht="15.75">
      <c r="F1027" s="3"/>
      <c r="G1027" s="3"/>
      <c r="H1027" s="3"/>
    </row>
    <row r="1028" spans="6:8" ht="15.75">
      <c r="F1028" s="3"/>
      <c r="G1028" s="3"/>
      <c r="H1028" s="3"/>
    </row>
    <row r="1029" spans="6:8" ht="15.75">
      <c r="F1029" s="3"/>
      <c r="G1029" s="3"/>
      <c r="H1029" s="3"/>
    </row>
    <row r="1030" spans="6:8" ht="15.75">
      <c r="F1030" s="3"/>
      <c r="G1030" s="3"/>
      <c r="H1030" s="3"/>
    </row>
    <row r="1031" spans="6:8" ht="15.75">
      <c r="F1031" s="3"/>
      <c r="G1031" s="3"/>
      <c r="H1031" s="3"/>
    </row>
    <row r="1032" spans="6:8" ht="15.75">
      <c r="F1032" s="3"/>
      <c r="G1032" s="3"/>
      <c r="H1032" s="3"/>
    </row>
    <row r="1033" spans="6:8" ht="15.75">
      <c r="F1033" s="3"/>
      <c r="G1033" s="3"/>
      <c r="H1033" s="3"/>
    </row>
    <row r="1034" spans="6:8" ht="15.75">
      <c r="F1034" s="3"/>
      <c r="G1034" s="3"/>
      <c r="H1034" s="3"/>
    </row>
    <row r="1035" spans="6:8" ht="15.75">
      <c r="F1035" s="3"/>
      <c r="G1035" s="3"/>
      <c r="H1035" s="3"/>
    </row>
    <row r="1036" spans="6:8" ht="15.75">
      <c r="F1036" s="3"/>
      <c r="G1036" s="3"/>
      <c r="H1036" s="3"/>
    </row>
    <row r="1037" spans="6:8" ht="15.75">
      <c r="F1037" s="3"/>
      <c r="G1037" s="3"/>
      <c r="H1037" s="3"/>
    </row>
    <row r="1038" spans="6:8" ht="15.75">
      <c r="F1038" s="3"/>
      <c r="G1038" s="3"/>
      <c r="H1038" s="3"/>
    </row>
    <row r="1039" spans="6:8" ht="15.75">
      <c r="F1039" s="3"/>
      <c r="G1039" s="3"/>
      <c r="H1039" s="3"/>
    </row>
    <row r="1040" spans="6:8" ht="15.75">
      <c r="F1040" s="3"/>
      <c r="G1040" s="3"/>
      <c r="H1040" s="3"/>
    </row>
    <row r="1041" spans="6:8" ht="15.75">
      <c r="F1041" s="3"/>
      <c r="G1041" s="3"/>
      <c r="H1041" s="3"/>
    </row>
    <row r="1042" spans="6:8" ht="15.75">
      <c r="F1042" s="3"/>
      <c r="G1042" s="3"/>
      <c r="H1042" s="3"/>
    </row>
    <row r="1043" spans="6:8" ht="15.75">
      <c r="F1043" s="3"/>
      <c r="G1043" s="3"/>
      <c r="H1043" s="3"/>
    </row>
    <row r="1044" spans="6:8" ht="15.75">
      <c r="F1044" s="3"/>
      <c r="G1044" s="3"/>
      <c r="H1044" s="3"/>
    </row>
    <row r="1045" spans="6:8" ht="15.75">
      <c r="F1045" s="3"/>
      <c r="G1045" s="3"/>
      <c r="H1045" s="3"/>
    </row>
    <row r="1046" spans="6:8" ht="15.75">
      <c r="F1046" s="3"/>
      <c r="G1046" s="3"/>
      <c r="H1046" s="3"/>
    </row>
    <row r="1047" spans="6:8" ht="15.75">
      <c r="F1047" s="3"/>
      <c r="G1047" s="3"/>
      <c r="H1047" s="3"/>
    </row>
    <row r="1048" spans="6:8" ht="15.75">
      <c r="F1048" s="3"/>
      <c r="G1048" s="3"/>
      <c r="H1048" s="3"/>
    </row>
    <row r="1049" spans="6:8" ht="15.75">
      <c r="F1049" s="3"/>
      <c r="G1049" s="3"/>
      <c r="H1049" s="3"/>
    </row>
    <row r="1050" spans="6:8" ht="15.75">
      <c r="F1050" s="3"/>
      <c r="G1050" s="3"/>
      <c r="H1050" s="3"/>
    </row>
    <row r="1051" spans="6:8" ht="15.75">
      <c r="F1051" s="3"/>
      <c r="G1051" s="3"/>
      <c r="H1051" s="3"/>
    </row>
    <row r="1052" spans="6:8" ht="15.75">
      <c r="F1052" s="3"/>
      <c r="G1052" s="3"/>
      <c r="H1052" s="3"/>
    </row>
    <row r="1053" spans="6:8" ht="15.75">
      <c r="F1053" s="3"/>
      <c r="G1053" s="3"/>
      <c r="H1053" s="3"/>
    </row>
    <row r="1054" spans="6:8" ht="15.75">
      <c r="F1054" s="3"/>
      <c r="G1054" s="3"/>
      <c r="H1054" s="3"/>
    </row>
    <row r="1055" spans="6:8" ht="15.75">
      <c r="F1055" s="3"/>
      <c r="G1055" s="3"/>
      <c r="H1055" s="3"/>
    </row>
    <row r="1056" spans="6:8" ht="15.75">
      <c r="F1056" s="3"/>
      <c r="G1056" s="3"/>
      <c r="H1056" s="3"/>
    </row>
    <row r="1057" spans="6:8" ht="15.75">
      <c r="F1057" s="3"/>
      <c r="G1057" s="3"/>
      <c r="H1057" s="3"/>
    </row>
    <row r="1058" spans="6:8" ht="15.75">
      <c r="F1058" s="3"/>
      <c r="G1058" s="3"/>
      <c r="H1058" s="3"/>
    </row>
    <row r="1059" spans="6:8" ht="15.75">
      <c r="F1059" s="3"/>
      <c r="G1059" s="3"/>
      <c r="H1059" s="3"/>
    </row>
    <row r="1060" spans="6:8" ht="15.75">
      <c r="F1060" s="3"/>
      <c r="G1060" s="3"/>
      <c r="H1060" s="3"/>
    </row>
    <row r="1061" spans="6:8" ht="15.75">
      <c r="F1061" s="3"/>
      <c r="G1061" s="3"/>
      <c r="H1061" s="3"/>
    </row>
    <row r="1062" spans="6:8" ht="15.75">
      <c r="F1062" s="3"/>
      <c r="G1062" s="3"/>
      <c r="H1062" s="3"/>
    </row>
    <row r="1063" spans="6:8" ht="15.75">
      <c r="F1063" s="3"/>
      <c r="G1063" s="3"/>
      <c r="H1063" s="3"/>
    </row>
    <row r="1064" spans="6:8" ht="15.75">
      <c r="F1064" s="3"/>
      <c r="G1064" s="3"/>
      <c r="H1064" s="3"/>
    </row>
    <row r="1065" spans="6:8" ht="15.75">
      <c r="F1065" s="3"/>
      <c r="G1065" s="3"/>
      <c r="H1065" s="3"/>
    </row>
    <row r="1066" spans="6:8" ht="15.75">
      <c r="F1066" s="3"/>
      <c r="G1066" s="3"/>
      <c r="H1066" s="3"/>
    </row>
    <row r="1067" spans="6:8" ht="15.75">
      <c r="F1067" s="3"/>
      <c r="G1067" s="3"/>
      <c r="H1067" s="3"/>
    </row>
    <row r="1068" spans="6:8" ht="15.75">
      <c r="F1068" s="3"/>
      <c r="G1068" s="3"/>
      <c r="H1068" s="3"/>
    </row>
    <row r="1069" spans="6:8" ht="15.75">
      <c r="F1069" s="3"/>
      <c r="G1069" s="3"/>
      <c r="H1069" s="3"/>
    </row>
    <row r="1070" spans="6:8" ht="15.75">
      <c r="F1070" s="3"/>
      <c r="G1070" s="3"/>
      <c r="H1070" s="3"/>
    </row>
    <row r="1071" spans="6:8" ht="15.75">
      <c r="F1071" s="3"/>
      <c r="G1071" s="3"/>
      <c r="H1071" s="3"/>
    </row>
    <row r="1072" spans="6:8" ht="15.75">
      <c r="F1072" s="3"/>
      <c r="G1072" s="3"/>
      <c r="H1072" s="3"/>
    </row>
    <row r="1073" spans="6:8" ht="15.75">
      <c r="F1073" s="3"/>
      <c r="G1073" s="3"/>
      <c r="H1073" s="3"/>
    </row>
    <row r="1074" spans="6:8" ht="15.75">
      <c r="F1074" s="3"/>
      <c r="G1074" s="3"/>
      <c r="H1074" s="3"/>
    </row>
    <row r="1075" spans="6:8" ht="15.75">
      <c r="F1075" s="3"/>
      <c r="G1075" s="3"/>
      <c r="H1075" s="3"/>
    </row>
    <row r="1076" spans="6:8" ht="15.75">
      <c r="F1076" s="3"/>
      <c r="G1076" s="3"/>
      <c r="H1076" s="3"/>
    </row>
    <row r="1077" spans="6:8" ht="15.75">
      <c r="F1077" s="3"/>
      <c r="G1077" s="3"/>
      <c r="H1077" s="3"/>
    </row>
    <row r="1078" spans="6:8" ht="15.75">
      <c r="F1078" s="3"/>
      <c r="G1078" s="3"/>
      <c r="H1078" s="3"/>
    </row>
    <row r="1079" spans="6:8" ht="15.75">
      <c r="F1079" s="3"/>
      <c r="G1079" s="3"/>
      <c r="H1079" s="3"/>
    </row>
    <row r="1080" spans="6:8" ht="15.75">
      <c r="F1080" s="3"/>
      <c r="G1080" s="3"/>
      <c r="H1080" s="3"/>
    </row>
    <row r="1081" spans="6:8" ht="15.75">
      <c r="F1081" s="3"/>
      <c r="G1081" s="3"/>
      <c r="H1081" s="3"/>
    </row>
    <row r="1082" spans="6:8" ht="15.75">
      <c r="F1082" s="3"/>
      <c r="G1082" s="3"/>
      <c r="H1082" s="3"/>
    </row>
    <row r="1083" spans="6:8" ht="15.75">
      <c r="F1083" s="3"/>
      <c r="G1083" s="3"/>
      <c r="H1083" s="3"/>
    </row>
    <row r="1084" spans="6:8" ht="15.75">
      <c r="F1084" s="3"/>
      <c r="G1084" s="3"/>
      <c r="H1084" s="3"/>
    </row>
    <row r="1085" spans="6:8" ht="15.75">
      <c r="F1085" s="3"/>
      <c r="G1085" s="3"/>
      <c r="H1085" s="3"/>
    </row>
    <row r="1086" spans="6:8" ht="15.75">
      <c r="F1086" s="3"/>
      <c r="G1086" s="3"/>
      <c r="H1086" s="3"/>
    </row>
    <row r="1087" spans="6:8" ht="15.75">
      <c r="F1087" s="3"/>
      <c r="G1087" s="3"/>
      <c r="H1087" s="3"/>
    </row>
    <row r="1088" spans="6:8" ht="15.75">
      <c r="F1088" s="3"/>
      <c r="G1088" s="3"/>
      <c r="H1088" s="3"/>
    </row>
    <row r="1089" spans="6:8" ht="15.75">
      <c r="F1089" s="3"/>
      <c r="G1089" s="3"/>
      <c r="H1089" s="3"/>
    </row>
    <row r="1090" spans="6:8" ht="15.75">
      <c r="F1090" s="3"/>
      <c r="G1090" s="3"/>
      <c r="H1090" s="3"/>
    </row>
    <row r="1091" spans="6:8" ht="15.75">
      <c r="F1091" s="3"/>
      <c r="G1091" s="3"/>
      <c r="H1091" s="3"/>
    </row>
    <row r="1092" spans="6:8" ht="15.75">
      <c r="F1092" s="3"/>
      <c r="G1092" s="3"/>
      <c r="H1092" s="3"/>
    </row>
    <row r="1093" spans="6:8" ht="15.75">
      <c r="F1093" s="3"/>
      <c r="G1093" s="3"/>
      <c r="H1093" s="3"/>
    </row>
    <row r="1094" spans="6:8" ht="15.75">
      <c r="F1094" s="3"/>
      <c r="G1094" s="3"/>
      <c r="H1094" s="3"/>
    </row>
    <row r="1095" spans="6:8" ht="15.75">
      <c r="F1095" s="3"/>
      <c r="G1095" s="3"/>
      <c r="H1095" s="3"/>
    </row>
    <row r="1096" spans="6:8" ht="15.75">
      <c r="F1096" s="3"/>
      <c r="G1096" s="3"/>
      <c r="H1096" s="3"/>
    </row>
    <row r="1097" spans="6:8" ht="15.75">
      <c r="F1097" s="3"/>
      <c r="G1097" s="3"/>
      <c r="H1097" s="3"/>
    </row>
    <row r="1098" spans="6:8" ht="15.75">
      <c r="F1098" s="3"/>
      <c r="G1098" s="3"/>
      <c r="H1098" s="3"/>
    </row>
    <row r="1099" spans="6:8" ht="15.75">
      <c r="F1099" s="3"/>
      <c r="G1099" s="3"/>
      <c r="H1099" s="3"/>
    </row>
    <row r="1100" spans="6:8" ht="15.75">
      <c r="F1100" s="3"/>
      <c r="G1100" s="3"/>
      <c r="H1100" s="3"/>
    </row>
    <row r="1101" spans="6:8" ht="15.75">
      <c r="F1101" s="3"/>
      <c r="G1101" s="3"/>
      <c r="H1101" s="3"/>
    </row>
    <row r="1102" spans="6:8" ht="15.75">
      <c r="F1102" s="3"/>
      <c r="G1102" s="3"/>
      <c r="H1102" s="3"/>
    </row>
    <row r="1103" spans="6:8" ht="15.75">
      <c r="F1103" s="3"/>
      <c r="G1103" s="3"/>
      <c r="H1103" s="3"/>
    </row>
    <row r="1104" spans="6:8" ht="15.75">
      <c r="F1104" s="3"/>
      <c r="G1104" s="3"/>
      <c r="H1104" s="3"/>
    </row>
    <row r="1105" spans="6:8" ht="15.75">
      <c r="F1105" s="3"/>
      <c r="G1105" s="3"/>
      <c r="H1105" s="3"/>
    </row>
    <row r="1106" spans="6:8" ht="15.75">
      <c r="F1106" s="3"/>
      <c r="G1106" s="3"/>
      <c r="H1106" s="3"/>
    </row>
    <row r="1107" spans="6:8" ht="15.75">
      <c r="F1107" s="3"/>
      <c r="G1107" s="3"/>
      <c r="H1107" s="3"/>
    </row>
    <row r="1108" spans="6:8" ht="15.75">
      <c r="F1108" s="3"/>
      <c r="G1108" s="3"/>
      <c r="H1108" s="3"/>
    </row>
    <row r="1109" spans="6:8" ht="15.75">
      <c r="F1109" s="3"/>
      <c r="G1109" s="3"/>
      <c r="H1109" s="3"/>
    </row>
    <row r="1110" spans="6:8" ht="15.75">
      <c r="F1110" s="3"/>
      <c r="G1110" s="3"/>
      <c r="H1110" s="3"/>
    </row>
    <row r="1111" spans="6:8" ht="15.75">
      <c r="F1111" s="3"/>
      <c r="G1111" s="3"/>
      <c r="H1111" s="3"/>
    </row>
    <row r="1112" spans="6:8" ht="15.75">
      <c r="F1112" s="3"/>
      <c r="G1112" s="3"/>
      <c r="H1112" s="3"/>
    </row>
    <row r="1113" spans="6:8" ht="15.75">
      <c r="F1113" s="3"/>
      <c r="G1113" s="3"/>
      <c r="H1113" s="3"/>
    </row>
    <row r="1114" spans="6:8" ht="15.75">
      <c r="F1114" s="3"/>
      <c r="G1114" s="3"/>
      <c r="H1114" s="3"/>
    </row>
    <row r="1115" spans="6:8" ht="15.75">
      <c r="F1115" s="3"/>
      <c r="G1115" s="3"/>
      <c r="H1115" s="3"/>
    </row>
    <row r="1116" spans="6:8" ht="15.75">
      <c r="F1116" s="3"/>
      <c r="G1116" s="3"/>
      <c r="H1116" s="3"/>
    </row>
    <row r="1117" spans="6:8" ht="15.75">
      <c r="F1117" s="3"/>
      <c r="G1117" s="3"/>
      <c r="H1117" s="3"/>
    </row>
    <row r="1118" spans="6:8" ht="15.75">
      <c r="F1118" s="3"/>
      <c r="G1118" s="3"/>
      <c r="H1118" s="3"/>
    </row>
    <row r="1119" spans="6:8" ht="15.75">
      <c r="F1119" s="3"/>
      <c r="G1119" s="3"/>
      <c r="H1119" s="3"/>
    </row>
    <row r="1120" spans="6:8" ht="15.75">
      <c r="F1120" s="3"/>
      <c r="G1120" s="3"/>
      <c r="H1120" s="3"/>
    </row>
    <row r="1121" spans="6:8" ht="15.75">
      <c r="F1121" s="3"/>
      <c r="G1121" s="3"/>
      <c r="H1121" s="3"/>
    </row>
    <row r="1122" spans="6:8" ht="15.75">
      <c r="F1122" s="3"/>
      <c r="G1122" s="3"/>
      <c r="H1122" s="3"/>
    </row>
    <row r="1123" spans="6:8" ht="15.75">
      <c r="F1123" s="3"/>
      <c r="G1123" s="3"/>
      <c r="H1123" s="3"/>
    </row>
    <row r="1124" spans="6:8" ht="15.75">
      <c r="F1124" s="3"/>
      <c r="G1124" s="3"/>
      <c r="H1124" s="3"/>
    </row>
    <row r="1125" spans="6:8" ht="15.75">
      <c r="F1125" s="3"/>
      <c r="G1125" s="3"/>
      <c r="H1125" s="3"/>
    </row>
    <row r="1126" spans="6:8" ht="15.75">
      <c r="F1126" s="3"/>
      <c r="G1126" s="3"/>
      <c r="H1126" s="3"/>
    </row>
    <row r="1127" spans="6:8" ht="15.75">
      <c r="F1127" s="3"/>
      <c r="G1127" s="3"/>
      <c r="H1127" s="3"/>
    </row>
    <row r="1128" spans="6:8" ht="15.75">
      <c r="F1128" s="3"/>
      <c r="G1128" s="3"/>
      <c r="H1128" s="3"/>
    </row>
    <row r="1129" spans="6:8" ht="15.75">
      <c r="F1129" s="3"/>
      <c r="G1129" s="3"/>
      <c r="H1129" s="3"/>
    </row>
    <row r="1130" spans="6:8" ht="15.75">
      <c r="F1130" s="3"/>
      <c r="G1130" s="3"/>
      <c r="H1130" s="3"/>
    </row>
    <row r="1131" spans="6:8" ht="15.75">
      <c r="F1131" s="3"/>
      <c r="G1131" s="3"/>
      <c r="H1131" s="3"/>
    </row>
    <row r="1132" spans="6:8" ht="15.75">
      <c r="F1132" s="3"/>
      <c r="G1132" s="3"/>
      <c r="H1132" s="3"/>
    </row>
    <row r="1133" spans="6:8" ht="15.75">
      <c r="F1133" s="3"/>
      <c r="G1133" s="3"/>
      <c r="H1133" s="3"/>
    </row>
    <row r="1134" spans="6:8" ht="15.75">
      <c r="F1134" s="3"/>
      <c r="G1134" s="3"/>
      <c r="H1134" s="3"/>
    </row>
    <row r="1135" spans="6:8" ht="15.75">
      <c r="F1135" s="3"/>
      <c r="G1135" s="3"/>
      <c r="H1135" s="3"/>
    </row>
    <row r="1136" spans="6:8" ht="15.75">
      <c r="F1136" s="3"/>
      <c r="G1136" s="3"/>
      <c r="H1136" s="3"/>
    </row>
    <row r="1137" spans="6:8" ht="15.75">
      <c r="F1137" s="3"/>
      <c r="G1137" s="3"/>
      <c r="H1137" s="3"/>
    </row>
    <row r="1138" spans="6:8" ht="15.75">
      <c r="F1138" s="3"/>
      <c r="G1138" s="3"/>
      <c r="H1138" s="3"/>
    </row>
    <row r="1139" spans="6:8" ht="15.75">
      <c r="F1139" s="3"/>
      <c r="G1139" s="3"/>
      <c r="H1139" s="3"/>
    </row>
    <row r="1140" spans="6:8" ht="15.75">
      <c r="F1140" s="3"/>
      <c r="G1140" s="3"/>
      <c r="H1140" s="3"/>
    </row>
    <row r="1141" spans="6:8" ht="15.75">
      <c r="F1141" s="3"/>
      <c r="G1141" s="3"/>
      <c r="H1141" s="3"/>
    </row>
    <row r="1142" spans="6:8" ht="15.75">
      <c r="F1142" s="3"/>
      <c r="G1142" s="3"/>
      <c r="H1142" s="3"/>
    </row>
    <row r="1143" spans="6:8" ht="15.75">
      <c r="F1143" s="3"/>
      <c r="G1143" s="3"/>
      <c r="H1143" s="3"/>
    </row>
    <row r="1144" spans="6:8" ht="15.75">
      <c r="F1144" s="3"/>
      <c r="G1144" s="3"/>
      <c r="H1144" s="3"/>
    </row>
    <row r="1145" spans="6:8" ht="15.75">
      <c r="F1145" s="3"/>
      <c r="G1145" s="3"/>
      <c r="H1145" s="3"/>
    </row>
    <row r="1146" spans="6:8" ht="15.75">
      <c r="F1146" s="3"/>
      <c r="G1146" s="3"/>
      <c r="H1146" s="3"/>
    </row>
    <row r="1147" spans="6:8" ht="15.75">
      <c r="F1147" s="3"/>
      <c r="G1147" s="3"/>
      <c r="H1147" s="3"/>
    </row>
    <row r="1148" spans="6:8" ht="15.75">
      <c r="F1148" s="3"/>
      <c r="G1148" s="3"/>
      <c r="H1148" s="3"/>
    </row>
    <row r="1149" spans="6:8" ht="15.75">
      <c r="F1149" s="3"/>
      <c r="G1149" s="3"/>
      <c r="H1149" s="3"/>
    </row>
    <row r="1150" spans="6:8" ht="15.75">
      <c r="F1150" s="3"/>
      <c r="G1150" s="3"/>
      <c r="H1150" s="3"/>
    </row>
    <row r="1151" spans="6:8" ht="15.75">
      <c r="F1151" s="3"/>
      <c r="G1151" s="3"/>
      <c r="H1151" s="3"/>
    </row>
    <row r="1152" spans="6:8" ht="15.75">
      <c r="F1152" s="3"/>
      <c r="G1152" s="3"/>
      <c r="H1152" s="3"/>
    </row>
    <row r="1153" spans="6:8" ht="15.75">
      <c r="F1153" s="3"/>
      <c r="G1153" s="3"/>
      <c r="H1153" s="3"/>
    </row>
    <row r="1154" spans="6:8" ht="15.75">
      <c r="F1154" s="3"/>
      <c r="G1154" s="3"/>
      <c r="H1154" s="3"/>
    </row>
    <row r="1155" spans="6:8" ht="15.75">
      <c r="F1155" s="3"/>
      <c r="G1155" s="3"/>
      <c r="H1155" s="3"/>
    </row>
    <row r="1156" spans="6:8" ht="15.75">
      <c r="F1156" s="3"/>
      <c r="G1156" s="3"/>
      <c r="H1156" s="3"/>
    </row>
    <row r="1157" spans="6:8" ht="15.75">
      <c r="F1157" s="3"/>
      <c r="G1157" s="3"/>
      <c r="H1157" s="3"/>
    </row>
    <row r="1158" spans="6:8" ht="15.75">
      <c r="F1158" s="3"/>
      <c r="G1158" s="3"/>
      <c r="H1158" s="3"/>
    </row>
    <row r="1159" spans="6:8" ht="15.75">
      <c r="F1159" s="3"/>
      <c r="G1159" s="3"/>
      <c r="H1159" s="3"/>
    </row>
    <row r="1160" spans="6:8" ht="15.75">
      <c r="F1160" s="3"/>
      <c r="G1160" s="3"/>
      <c r="H1160" s="3"/>
    </row>
    <row r="1161" spans="6:8" ht="15.75">
      <c r="F1161" s="3"/>
      <c r="G1161" s="3"/>
      <c r="H1161" s="3"/>
    </row>
    <row r="1162" spans="6:8" ht="15.75">
      <c r="F1162" s="3"/>
      <c r="G1162" s="3"/>
      <c r="H1162" s="3"/>
    </row>
    <row r="1163" spans="6:8" ht="15.75">
      <c r="F1163" s="3"/>
      <c r="G1163" s="3"/>
      <c r="H1163" s="3"/>
    </row>
    <row r="1164" spans="6:8" ht="15.75">
      <c r="F1164" s="3"/>
      <c r="G1164" s="3"/>
      <c r="H1164" s="3"/>
    </row>
    <row r="1165" spans="6:8" ht="15.75">
      <c r="F1165" s="3"/>
      <c r="G1165" s="3"/>
      <c r="H1165" s="3"/>
    </row>
    <row r="1166" spans="6:8" ht="15.75">
      <c r="F1166" s="3"/>
      <c r="G1166" s="3"/>
      <c r="H1166" s="3"/>
    </row>
    <row r="1167" spans="6:8" ht="15.75">
      <c r="F1167" s="3"/>
      <c r="G1167" s="3"/>
      <c r="H1167" s="3"/>
    </row>
    <row r="1168" spans="6:8" ht="15.75">
      <c r="F1168" s="3"/>
      <c r="G1168" s="3"/>
      <c r="H1168" s="3"/>
    </row>
    <row r="1169" spans="6:8" ht="15.75">
      <c r="F1169" s="3"/>
      <c r="G1169" s="3"/>
      <c r="H1169" s="3"/>
    </row>
    <row r="1170" spans="6:8" ht="15.75">
      <c r="F1170" s="3"/>
      <c r="G1170" s="3"/>
      <c r="H1170" s="3"/>
    </row>
    <row r="1171" spans="6:8" ht="15.75">
      <c r="F1171" s="3"/>
      <c r="G1171" s="3"/>
      <c r="H1171" s="3"/>
    </row>
    <row r="1172" spans="6:8" ht="15.75">
      <c r="F1172" s="3"/>
      <c r="G1172" s="3"/>
      <c r="H1172" s="3"/>
    </row>
    <row r="1173" spans="6:8" ht="15.75">
      <c r="F1173" s="3"/>
      <c r="G1173" s="3"/>
      <c r="H1173" s="3"/>
    </row>
    <row r="1174" spans="6:8" ht="15.75">
      <c r="F1174" s="3"/>
      <c r="G1174" s="3"/>
      <c r="H1174" s="3"/>
    </row>
    <row r="1175" spans="6:8" ht="15.75">
      <c r="F1175" s="3"/>
      <c r="G1175" s="3"/>
      <c r="H1175" s="3"/>
    </row>
    <row r="1176" spans="6:8" ht="15.75">
      <c r="F1176" s="3"/>
      <c r="G1176" s="3"/>
      <c r="H1176" s="3"/>
    </row>
    <row r="1177" spans="6:8" ht="15.75">
      <c r="F1177" s="3"/>
      <c r="G1177" s="3"/>
      <c r="H1177" s="3"/>
    </row>
    <row r="1178" spans="6:8" ht="15.75">
      <c r="F1178" s="3"/>
      <c r="G1178" s="3"/>
      <c r="H1178" s="3"/>
    </row>
    <row r="1179" spans="6:8" ht="15.75">
      <c r="F1179" s="3"/>
      <c r="G1179" s="3"/>
      <c r="H1179" s="3"/>
    </row>
    <row r="1180" spans="6:8" ht="15.75">
      <c r="F1180" s="3"/>
      <c r="G1180" s="3"/>
      <c r="H1180" s="3"/>
    </row>
    <row r="1181" spans="6:8" ht="15.75">
      <c r="F1181" s="3"/>
      <c r="G1181" s="3"/>
      <c r="H1181" s="3"/>
    </row>
    <row r="1182" spans="6:8" ht="15.75">
      <c r="F1182" s="3"/>
      <c r="G1182" s="3"/>
      <c r="H1182" s="3"/>
    </row>
    <row r="1183" spans="6:8" ht="15.75">
      <c r="F1183" s="3"/>
      <c r="G1183" s="3"/>
      <c r="H1183" s="3"/>
    </row>
    <row r="1184" spans="6:8" ht="15.75">
      <c r="F1184" s="3"/>
      <c r="G1184" s="3"/>
      <c r="H1184" s="3"/>
    </row>
    <row r="1185" spans="6:8" ht="15.75">
      <c r="F1185" s="3"/>
      <c r="G1185" s="3"/>
      <c r="H1185" s="3"/>
    </row>
    <row r="1186" spans="6:8" ht="15.75">
      <c r="F1186" s="3"/>
      <c r="G1186" s="3"/>
      <c r="H1186" s="3"/>
    </row>
    <row r="1187" spans="6:8" ht="15.75">
      <c r="F1187" s="3"/>
      <c r="G1187" s="3"/>
      <c r="H1187" s="3"/>
    </row>
    <row r="1188" spans="6:8" ht="15.75">
      <c r="F1188" s="3"/>
      <c r="G1188" s="3"/>
      <c r="H1188" s="3"/>
    </row>
    <row r="1189" spans="6:8" ht="15.75">
      <c r="F1189" s="3"/>
      <c r="G1189" s="3"/>
      <c r="H1189" s="3"/>
    </row>
    <row r="1190" spans="6:8" ht="15.75">
      <c r="F1190" s="3"/>
      <c r="G1190" s="3"/>
      <c r="H1190" s="3"/>
    </row>
    <row r="1191" spans="6:8" ht="15.75">
      <c r="F1191" s="3"/>
      <c r="G1191" s="3"/>
      <c r="H1191" s="3"/>
    </row>
    <row r="1192" spans="6:8" ht="15.75">
      <c r="F1192" s="3"/>
      <c r="G1192" s="3"/>
      <c r="H1192" s="3"/>
    </row>
    <row r="1193" spans="6:8" ht="15.75">
      <c r="F1193" s="3"/>
      <c r="G1193" s="3"/>
      <c r="H1193" s="3"/>
    </row>
    <row r="1194" spans="6:8" ht="15.75">
      <c r="F1194" s="3"/>
      <c r="G1194" s="3"/>
      <c r="H1194" s="3"/>
    </row>
    <row r="1195" spans="6:8" ht="15.75">
      <c r="F1195" s="3"/>
      <c r="G1195" s="3"/>
      <c r="H1195" s="3"/>
    </row>
    <row r="1196" spans="6:8" ht="15.75">
      <c r="F1196" s="3"/>
      <c r="G1196" s="3"/>
      <c r="H1196" s="3"/>
    </row>
    <row r="1197" spans="6:8" ht="15.75">
      <c r="F1197" s="3"/>
      <c r="G1197" s="3"/>
      <c r="H1197" s="3"/>
    </row>
    <row r="1198" spans="6:8" ht="15.75">
      <c r="F1198" s="3"/>
      <c r="G1198" s="3"/>
      <c r="H1198" s="3"/>
    </row>
    <row r="1199" spans="6:8" ht="15.75">
      <c r="F1199" s="3"/>
      <c r="G1199" s="3"/>
      <c r="H1199" s="3"/>
    </row>
    <row r="1200" spans="6:8" ht="15.75">
      <c r="F1200" s="3"/>
      <c r="G1200" s="3"/>
      <c r="H1200" s="3"/>
    </row>
    <row r="1201" spans="6:8" ht="15.75">
      <c r="F1201" s="3"/>
      <c r="G1201" s="3"/>
      <c r="H1201" s="3"/>
    </row>
    <row r="1202" spans="6:8" ht="15.75">
      <c r="F1202" s="3"/>
      <c r="G1202" s="3"/>
      <c r="H1202" s="3"/>
    </row>
    <row r="1203" spans="6:8" ht="15.75">
      <c r="F1203" s="3"/>
      <c r="G1203" s="3"/>
      <c r="H1203" s="3"/>
    </row>
    <row r="1204" spans="6:8" ht="15.75">
      <c r="F1204" s="3"/>
      <c r="G1204" s="3"/>
      <c r="H1204" s="3"/>
    </row>
    <row r="1205" spans="6:8" ht="15.75">
      <c r="F1205" s="3"/>
      <c r="G1205" s="3"/>
      <c r="H1205" s="3"/>
    </row>
    <row r="1206" spans="6:8" ht="15.75">
      <c r="F1206" s="3"/>
      <c r="G1206" s="3"/>
      <c r="H1206" s="3"/>
    </row>
    <row r="1207" spans="6:8" ht="15.75">
      <c r="F1207" s="3"/>
      <c r="G1207" s="3"/>
      <c r="H1207" s="3"/>
    </row>
    <row r="1208" spans="6:8" ht="15.75">
      <c r="F1208" s="3"/>
      <c r="G1208" s="3"/>
      <c r="H1208" s="3"/>
    </row>
    <row r="1209" spans="6:8" ht="15.75">
      <c r="F1209" s="3"/>
      <c r="G1209" s="3"/>
      <c r="H1209" s="3"/>
    </row>
    <row r="1210" spans="6:8" ht="15.75">
      <c r="F1210" s="3"/>
      <c r="G1210" s="3"/>
      <c r="H1210" s="3"/>
    </row>
    <row r="1211" spans="6:8" ht="15.75">
      <c r="F1211" s="3"/>
      <c r="G1211" s="3"/>
      <c r="H1211" s="3"/>
    </row>
    <row r="1212" spans="6:8" ht="15.75">
      <c r="F1212" s="3"/>
      <c r="G1212" s="3"/>
      <c r="H1212" s="3"/>
    </row>
    <row r="1213" spans="6:8" ht="15.75">
      <c r="F1213" s="3"/>
      <c r="G1213" s="3"/>
      <c r="H1213" s="3"/>
    </row>
    <row r="1214" spans="6:8" ht="15.75">
      <c r="F1214" s="3"/>
      <c r="G1214" s="3"/>
      <c r="H1214" s="3"/>
    </row>
    <row r="1215" spans="6:8" ht="15.75">
      <c r="F1215" s="3"/>
      <c r="G1215" s="3"/>
      <c r="H1215" s="3"/>
    </row>
    <row r="1216" spans="6:8" ht="15.75">
      <c r="F1216" s="3"/>
      <c r="G1216" s="3"/>
      <c r="H1216" s="3"/>
    </row>
    <row r="1217" spans="6:8" ht="15.75">
      <c r="F1217" s="3"/>
      <c r="G1217" s="3"/>
      <c r="H1217" s="3"/>
    </row>
    <row r="1218" spans="6:8" ht="15.75">
      <c r="F1218" s="3"/>
      <c r="G1218" s="3"/>
      <c r="H1218" s="3"/>
    </row>
    <row r="1219" spans="6:8" ht="15.75">
      <c r="F1219" s="3"/>
      <c r="G1219" s="3"/>
      <c r="H1219" s="3"/>
    </row>
    <row r="1220" spans="6:8" ht="15.75">
      <c r="F1220" s="3"/>
      <c r="G1220" s="3"/>
      <c r="H1220" s="3"/>
    </row>
    <row r="1221" spans="6:8" ht="15.75">
      <c r="F1221" s="3"/>
      <c r="G1221" s="3"/>
      <c r="H1221" s="3"/>
    </row>
    <row r="1222" spans="6:8" ht="15.75">
      <c r="F1222" s="3"/>
      <c r="G1222" s="3"/>
      <c r="H1222" s="3"/>
    </row>
    <row r="1223" spans="6:8" ht="15.75">
      <c r="F1223" s="3"/>
      <c r="G1223" s="3"/>
      <c r="H1223" s="3"/>
    </row>
    <row r="1224" spans="6:8" ht="15.75">
      <c r="F1224" s="3"/>
      <c r="G1224" s="3"/>
      <c r="H1224" s="3"/>
    </row>
    <row r="1225" spans="6:8" ht="15.75">
      <c r="F1225" s="3"/>
      <c r="G1225" s="3"/>
      <c r="H1225" s="3"/>
    </row>
    <row r="1226" spans="6:8" ht="15.75">
      <c r="F1226" s="3"/>
      <c r="G1226" s="3"/>
      <c r="H1226" s="3"/>
    </row>
    <row r="1227" spans="6:8" ht="15.75">
      <c r="F1227" s="3"/>
      <c r="G1227" s="3"/>
      <c r="H1227" s="3"/>
    </row>
    <row r="1228" spans="6:8" ht="15.75">
      <c r="F1228" s="3"/>
      <c r="G1228" s="3"/>
      <c r="H1228" s="3"/>
    </row>
    <row r="1229" spans="6:8" ht="15.75">
      <c r="F1229" s="3"/>
      <c r="G1229" s="3"/>
      <c r="H1229" s="3"/>
    </row>
    <row r="1230" spans="6:8" ht="15.75">
      <c r="F1230" s="3"/>
      <c r="G1230" s="3"/>
      <c r="H1230" s="3"/>
    </row>
    <row r="1231" spans="6:8" ht="15.75">
      <c r="F1231" s="3"/>
      <c r="G1231" s="3"/>
      <c r="H1231" s="3"/>
    </row>
    <row r="1232" spans="6:8" ht="15.75">
      <c r="F1232" s="3"/>
      <c r="G1232" s="3"/>
      <c r="H1232" s="3"/>
    </row>
    <row r="1233" spans="6:8" ht="15.75">
      <c r="F1233" s="3"/>
      <c r="G1233" s="3"/>
      <c r="H1233" s="3"/>
    </row>
    <row r="1234" spans="6:8" ht="15.75">
      <c r="F1234" s="3"/>
      <c r="G1234" s="3"/>
      <c r="H1234" s="3"/>
    </row>
    <row r="1235" spans="6:8" ht="15.75">
      <c r="F1235" s="3"/>
      <c r="G1235" s="3"/>
      <c r="H1235" s="3"/>
    </row>
    <row r="1236" spans="6:8" ht="15.75">
      <c r="F1236" s="3"/>
      <c r="G1236" s="3"/>
      <c r="H1236" s="3"/>
    </row>
    <row r="1237" spans="6:8" ht="15.75">
      <c r="F1237" s="3"/>
      <c r="G1237" s="3"/>
      <c r="H1237" s="3"/>
    </row>
    <row r="1238" spans="6:8" ht="15.75">
      <c r="F1238" s="3"/>
      <c r="G1238" s="3"/>
      <c r="H1238" s="3"/>
    </row>
    <row r="1239" spans="6:8" ht="15.75">
      <c r="F1239" s="3"/>
      <c r="G1239" s="3"/>
      <c r="H1239" s="3"/>
    </row>
    <row r="1240" spans="6:8" ht="15.75">
      <c r="F1240" s="3"/>
      <c r="G1240" s="3"/>
      <c r="H1240" s="3"/>
    </row>
    <row r="1241" spans="6:8" ht="15.75">
      <c r="F1241" s="3"/>
      <c r="G1241" s="3"/>
      <c r="H1241" s="3"/>
    </row>
    <row r="1242" spans="6:8" ht="15.75">
      <c r="F1242" s="3"/>
      <c r="G1242" s="3"/>
      <c r="H1242" s="3"/>
    </row>
    <row r="1243" spans="6:8" ht="15.75">
      <c r="F1243" s="3"/>
      <c r="G1243" s="3"/>
      <c r="H1243" s="3"/>
    </row>
    <row r="1244" spans="6:8" ht="15.75">
      <c r="F1244" s="3"/>
      <c r="G1244" s="3"/>
      <c r="H1244" s="3"/>
    </row>
    <row r="1245" spans="6:8" ht="15.75">
      <c r="F1245" s="3"/>
      <c r="G1245" s="3"/>
      <c r="H1245" s="3"/>
    </row>
    <row r="1246" spans="6:8" ht="15.75">
      <c r="F1246" s="3"/>
      <c r="G1246" s="3"/>
      <c r="H1246" s="3"/>
    </row>
    <row r="1247" spans="6:8" ht="15.75">
      <c r="F1247" s="3"/>
      <c r="G1247" s="3"/>
      <c r="H1247" s="3"/>
    </row>
    <row r="1248" spans="6:8" ht="15.75">
      <c r="F1248" s="3"/>
      <c r="G1248" s="3"/>
      <c r="H1248" s="3"/>
    </row>
    <row r="1249" spans="6:8" ht="15.75">
      <c r="F1249" s="3"/>
      <c r="G1249" s="3"/>
      <c r="H1249" s="3"/>
    </row>
    <row r="1250" spans="6:8" ht="15.75">
      <c r="F1250" s="3"/>
      <c r="G1250" s="3"/>
      <c r="H1250" s="3"/>
    </row>
    <row r="1251" spans="6:8" ht="15.75">
      <c r="F1251" s="3"/>
      <c r="G1251" s="3"/>
      <c r="H1251" s="3"/>
    </row>
    <row r="1252" spans="6:8" ht="15.75">
      <c r="F1252" s="3"/>
      <c r="G1252" s="3"/>
      <c r="H1252" s="3"/>
    </row>
    <row r="1253" spans="6:8" ht="15.75">
      <c r="F1253" s="3"/>
      <c r="G1253" s="3"/>
      <c r="H1253" s="3"/>
    </row>
    <row r="1254" spans="6:8" ht="15.75">
      <c r="F1254" s="3"/>
      <c r="G1254" s="3"/>
      <c r="H1254" s="3"/>
    </row>
    <row r="1255" spans="6:8" ht="15.75">
      <c r="F1255" s="3"/>
      <c r="G1255" s="3"/>
      <c r="H1255" s="3"/>
    </row>
    <row r="1256" spans="6:8" ht="15.75">
      <c r="F1256" s="3"/>
      <c r="G1256" s="3"/>
      <c r="H1256" s="3"/>
    </row>
    <row r="1257" spans="6:8" ht="15.75">
      <c r="F1257" s="3"/>
      <c r="G1257" s="3"/>
      <c r="H1257" s="3"/>
    </row>
    <row r="1258" spans="6:8" ht="15.75">
      <c r="F1258" s="3"/>
      <c r="G1258" s="3"/>
      <c r="H1258" s="3"/>
    </row>
    <row r="1259" spans="6:8" ht="15.75">
      <c r="F1259" s="3"/>
      <c r="G1259" s="3"/>
      <c r="H1259" s="3"/>
    </row>
    <row r="1260" spans="6:8" ht="15.75">
      <c r="F1260" s="3"/>
      <c r="G1260" s="3"/>
      <c r="H1260" s="3"/>
    </row>
    <row r="1261" spans="6:8" ht="15.75">
      <c r="F1261" s="3"/>
      <c r="G1261" s="3"/>
      <c r="H1261" s="3"/>
    </row>
    <row r="1262" spans="6:8" ht="15.75">
      <c r="F1262" s="3"/>
      <c r="G1262" s="3"/>
      <c r="H1262" s="3"/>
    </row>
    <row r="1263" spans="6:8" ht="15.75">
      <c r="F1263" s="3"/>
      <c r="G1263" s="3"/>
      <c r="H1263" s="3"/>
    </row>
    <row r="1264" spans="6:8" ht="15.75">
      <c r="F1264" s="3"/>
      <c r="G1264" s="3"/>
      <c r="H1264" s="3"/>
    </row>
    <row r="1265" spans="6:8" ht="15.75">
      <c r="F1265" s="3"/>
      <c r="G1265" s="3"/>
      <c r="H1265" s="3"/>
    </row>
    <row r="1266" spans="6:8" ht="15.75">
      <c r="F1266" s="3"/>
      <c r="G1266" s="3"/>
      <c r="H1266" s="3"/>
    </row>
    <row r="1267" spans="6:8" ht="15.75">
      <c r="F1267" s="3"/>
      <c r="G1267" s="3"/>
      <c r="H1267" s="3"/>
    </row>
    <row r="1268" spans="6:8" ht="15.75">
      <c r="F1268" s="3"/>
      <c r="G1268" s="3"/>
      <c r="H1268" s="3"/>
    </row>
    <row r="1269" spans="6:8" ht="15.75">
      <c r="F1269" s="3"/>
      <c r="G1269" s="3"/>
      <c r="H1269" s="3"/>
    </row>
    <row r="1270" spans="6:8" ht="15.75">
      <c r="F1270" s="3"/>
      <c r="G1270" s="3"/>
      <c r="H1270" s="3"/>
    </row>
    <row r="1271" spans="6:8" ht="15.75">
      <c r="F1271" s="3"/>
      <c r="G1271" s="3"/>
      <c r="H1271" s="3"/>
    </row>
    <row r="1272" spans="6:8" ht="15.75">
      <c r="F1272" s="3"/>
      <c r="G1272" s="3"/>
      <c r="H1272" s="3"/>
    </row>
    <row r="1273" spans="6:8" ht="15.75">
      <c r="F1273" s="3"/>
      <c r="G1273" s="3"/>
      <c r="H1273" s="3"/>
    </row>
    <row r="1274" spans="6:8" ht="15.75">
      <c r="F1274" s="3"/>
      <c r="G1274" s="3"/>
      <c r="H1274" s="3"/>
    </row>
    <row r="1275" spans="6:8" ht="15.75">
      <c r="F1275" s="3"/>
      <c r="G1275" s="3"/>
      <c r="H1275" s="3"/>
    </row>
    <row r="1276" spans="6:8" ht="15.75">
      <c r="F1276" s="3"/>
      <c r="G1276" s="3"/>
      <c r="H1276" s="3"/>
    </row>
    <row r="1277" spans="6:8" ht="15.75">
      <c r="F1277" s="3"/>
      <c r="G1277" s="3"/>
      <c r="H1277" s="3"/>
    </row>
    <row r="1278" spans="6:8" ht="15.75">
      <c r="F1278" s="3"/>
      <c r="G1278" s="3"/>
      <c r="H1278" s="3"/>
    </row>
    <row r="1279" spans="6:8" ht="15.75">
      <c r="F1279" s="3"/>
      <c r="G1279" s="3"/>
      <c r="H1279" s="3"/>
    </row>
    <row r="1280" spans="6:8" ht="15.75">
      <c r="F1280" s="3"/>
      <c r="G1280" s="3"/>
      <c r="H1280" s="3"/>
    </row>
    <row r="1281" spans="6:8" ht="15.75">
      <c r="F1281" s="3"/>
      <c r="G1281" s="3"/>
      <c r="H1281" s="3"/>
    </row>
    <row r="1282" spans="6:8" ht="15.75">
      <c r="F1282" s="3"/>
      <c r="G1282" s="3"/>
      <c r="H1282" s="3"/>
    </row>
    <row r="1283" spans="6:8" ht="15.75">
      <c r="F1283" s="3"/>
      <c r="G1283" s="3"/>
      <c r="H1283" s="3"/>
    </row>
    <row r="1284" spans="6:8" ht="15.75">
      <c r="F1284" s="3"/>
      <c r="G1284" s="3"/>
      <c r="H1284" s="3"/>
    </row>
    <row r="1285" spans="6:8" ht="15.75">
      <c r="F1285" s="3"/>
      <c r="G1285" s="3"/>
      <c r="H1285" s="3"/>
    </row>
    <row r="1286" spans="6:8" ht="15.75">
      <c r="F1286" s="3"/>
      <c r="G1286" s="3"/>
      <c r="H1286" s="3"/>
    </row>
    <row r="1287" spans="6:8" ht="15.75">
      <c r="F1287" s="3"/>
      <c r="G1287" s="3"/>
      <c r="H1287" s="3"/>
    </row>
    <row r="1288" spans="6:8" ht="15.75">
      <c r="F1288" s="3"/>
      <c r="G1288" s="3"/>
      <c r="H1288" s="3"/>
    </row>
    <row r="1289" spans="6:8" ht="15.75">
      <c r="F1289" s="3"/>
      <c r="G1289" s="3"/>
      <c r="H1289" s="3"/>
    </row>
    <row r="1290" spans="6:8" ht="15.75">
      <c r="F1290" s="3"/>
      <c r="G1290" s="3"/>
      <c r="H1290" s="3"/>
    </row>
    <row r="1291" spans="6:8" ht="15.75">
      <c r="F1291" s="3"/>
      <c r="G1291" s="3"/>
      <c r="H1291" s="3"/>
    </row>
    <row r="1292" spans="6:8" ht="15.75">
      <c r="F1292" s="3"/>
      <c r="G1292" s="3"/>
      <c r="H1292" s="3"/>
    </row>
    <row r="1293" spans="6:8" ht="15.75">
      <c r="F1293" s="3"/>
      <c r="G1293" s="3"/>
      <c r="H1293" s="3"/>
    </row>
    <row r="1294" spans="6:8" ht="15.75">
      <c r="F1294" s="3"/>
      <c r="G1294" s="3"/>
      <c r="H1294" s="3"/>
    </row>
    <row r="1295" spans="6:8" ht="15.75">
      <c r="F1295" s="3"/>
      <c r="G1295" s="3"/>
      <c r="H1295" s="3"/>
    </row>
    <row r="1296" spans="6:8" ht="15.75">
      <c r="F1296" s="3"/>
      <c r="G1296" s="3"/>
      <c r="H1296" s="3"/>
    </row>
    <row r="1297" spans="6:8" ht="15.75">
      <c r="F1297" s="3"/>
      <c r="G1297" s="3"/>
      <c r="H1297" s="3"/>
    </row>
    <row r="1298" spans="6:8" ht="15.75">
      <c r="F1298" s="3"/>
      <c r="G1298" s="3"/>
      <c r="H1298" s="3"/>
    </row>
    <row r="1299" spans="6:8" ht="15.75">
      <c r="F1299" s="3"/>
      <c r="G1299" s="3"/>
      <c r="H1299" s="3"/>
    </row>
    <row r="1300" spans="6:8" ht="15.75">
      <c r="F1300" s="3"/>
      <c r="G1300" s="3"/>
      <c r="H1300" s="3"/>
    </row>
    <row r="1301" spans="6:8" ht="15.75">
      <c r="F1301" s="3"/>
      <c r="G1301" s="3"/>
      <c r="H1301" s="3"/>
    </row>
    <row r="1302" spans="6:8" ht="15.75">
      <c r="F1302" s="3"/>
      <c r="G1302" s="3"/>
      <c r="H1302" s="3"/>
    </row>
    <row r="1303" spans="6:8" ht="15.75">
      <c r="F1303" s="3"/>
      <c r="G1303" s="3"/>
      <c r="H1303" s="3"/>
    </row>
    <row r="1304" spans="6:8" ht="15.75">
      <c r="F1304" s="3"/>
      <c r="G1304" s="3"/>
      <c r="H1304" s="3"/>
    </row>
    <row r="1305" spans="6:8" ht="15.75">
      <c r="F1305" s="3"/>
      <c r="G1305" s="3"/>
      <c r="H1305" s="3"/>
    </row>
    <row r="1306" spans="6:8" ht="15.75">
      <c r="F1306" s="3"/>
      <c r="G1306" s="3"/>
      <c r="H1306" s="3"/>
    </row>
    <row r="1307" spans="6:8" ht="15.75">
      <c r="F1307" s="3"/>
      <c r="G1307" s="3"/>
      <c r="H1307" s="3"/>
    </row>
    <row r="1308" spans="6:8" ht="15.75">
      <c r="F1308" s="3"/>
      <c r="G1308" s="3"/>
      <c r="H1308" s="3"/>
    </row>
    <row r="1309" spans="6:8" ht="15.75">
      <c r="F1309" s="3"/>
      <c r="G1309" s="3"/>
      <c r="H1309" s="3"/>
    </row>
    <row r="1310" spans="6:8" ht="15.75">
      <c r="F1310" s="3"/>
      <c r="G1310" s="3"/>
      <c r="H1310" s="3"/>
    </row>
    <row r="1311" spans="6:8" ht="15.75">
      <c r="F1311" s="3"/>
      <c r="G1311" s="3"/>
      <c r="H1311" s="3"/>
    </row>
    <row r="1312" spans="6:8" ht="15.75">
      <c r="F1312" s="3"/>
      <c r="G1312" s="3"/>
      <c r="H1312" s="3"/>
    </row>
    <row r="1313" spans="6:8" ht="15.75">
      <c r="F1313" s="3"/>
      <c r="G1313" s="3"/>
      <c r="H1313" s="3"/>
    </row>
    <row r="1314" spans="6:8" ht="15.75">
      <c r="F1314" s="3"/>
      <c r="G1314" s="3"/>
      <c r="H1314" s="3"/>
    </row>
    <row r="1315" spans="6:8" ht="15.75">
      <c r="F1315" s="3"/>
      <c r="G1315" s="3"/>
      <c r="H1315" s="3"/>
    </row>
    <row r="1316" spans="6:8" ht="15.75">
      <c r="F1316" s="3"/>
      <c r="G1316" s="3"/>
      <c r="H1316" s="3"/>
    </row>
    <row r="1317" spans="6:8" ht="15.75">
      <c r="F1317" s="3"/>
      <c r="G1317" s="3"/>
      <c r="H1317" s="3"/>
    </row>
    <row r="1318" spans="6:8" ht="15.75">
      <c r="F1318" s="3"/>
      <c r="G1318" s="3"/>
      <c r="H1318" s="3"/>
    </row>
    <row r="1319" spans="6:8" ht="15.75">
      <c r="F1319" s="3"/>
      <c r="G1319" s="3"/>
      <c r="H1319" s="3"/>
    </row>
    <row r="1320" spans="6:8" ht="15.75">
      <c r="F1320" s="3"/>
      <c r="G1320" s="3"/>
      <c r="H1320" s="3"/>
    </row>
    <row r="1321" spans="6:8" ht="15.75">
      <c r="F1321" s="3"/>
      <c r="G1321" s="3"/>
      <c r="H1321" s="3"/>
    </row>
    <row r="1322" spans="6:8" ht="15.75">
      <c r="F1322" s="3"/>
      <c r="G1322" s="3"/>
      <c r="H1322" s="3"/>
    </row>
    <row r="1323" spans="6:8" ht="15.75">
      <c r="F1323" s="3"/>
      <c r="G1323" s="3"/>
      <c r="H1323" s="3"/>
    </row>
    <row r="1324" spans="6:8" ht="15.75">
      <c r="F1324" s="3"/>
      <c r="G1324" s="3"/>
      <c r="H1324" s="3"/>
    </row>
    <row r="1325" spans="6:8" ht="15.75">
      <c r="F1325" s="3"/>
      <c r="G1325" s="3"/>
      <c r="H1325" s="3"/>
    </row>
    <row r="1326" spans="6:8" ht="15.75">
      <c r="F1326" s="3"/>
      <c r="G1326" s="3"/>
      <c r="H1326" s="3"/>
    </row>
    <row r="1327" spans="6:8" ht="15.75">
      <c r="F1327" s="3"/>
      <c r="G1327" s="3"/>
      <c r="H1327" s="3"/>
    </row>
    <row r="1328" spans="6:8" ht="15.75">
      <c r="F1328" s="3"/>
      <c r="G1328" s="3"/>
      <c r="H1328" s="3"/>
    </row>
    <row r="1329" spans="6:8" ht="15.75">
      <c r="F1329" s="3"/>
      <c r="G1329" s="3"/>
      <c r="H1329" s="3"/>
    </row>
    <row r="1330" spans="6:8" ht="15.75">
      <c r="F1330" s="3"/>
      <c r="G1330" s="3"/>
      <c r="H1330" s="3"/>
    </row>
    <row r="1331" spans="6:8" ht="15.75">
      <c r="F1331" s="3"/>
      <c r="G1331" s="3"/>
      <c r="H1331" s="3"/>
    </row>
    <row r="1332" spans="6:8" ht="15.75">
      <c r="F1332" s="3"/>
      <c r="G1332" s="3"/>
      <c r="H1332" s="3"/>
    </row>
    <row r="1333" spans="6:8" ht="15.75">
      <c r="F1333" s="3"/>
      <c r="G1333" s="3"/>
      <c r="H1333" s="3"/>
    </row>
    <row r="1334" spans="6:8" ht="15.75">
      <c r="F1334" s="3"/>
      <c r="G1334" s="3"/>
      <c r="H1334" s="3"/>
    </row>
    <row r="1335" spans="6:8" ht="15.75">
      <c r="F1335" s="3"/>
      <c r="G1335" s="3"/>
      <c r="H1335" s="3"/>
    </row>
    <row r="1336" spans="6:8" ht="15.75">
      <c r="F1336" s="3"/>
      <c r="G1336" s="3"/>
      <c r="H1336" s="3"/>
    </row>
    <row r="1337" spans="6:8" ht="15.75">
      <c r="F1337" s="3"/>
      <c r="G1337" s="3"/>
      <c r="H1337" s="3"/>
    </row>
    <row r="1338" spans="6:8" ht="15.75">
      <c r="F1338" s="3"/>
      <c r="G1338" s="3"/>
      <c r="H1338" s="3"/>
    </row>
    <row r="1339" spans="6:8" ht="15.75">
      <c r="F1339" s="3"/>
      <c r="G1339" s="3"/>
      <c r="H1339" s="3"/>
    </row>
    <row r="1340" spans="6:8" ht="15.75">
      <c r="F1340" s="3"/>
      <c r="G1340" s="3"/>
      <c r="H1340" s="3"/>
    </row>
    <row r="1341" spans="6:8" ht="15.75">
      <c r="F1341" s="3"/>
      <c r="G1341" s="3"/>
      <c r="H1341" s="3"/>
    </row>
    <row r="1342" spans="6:8" ht="15.75">
      <c r="F1342" s="3"/>
      <c r="G1342" s="3"/>
      <c r="H1342" s="3"/>
    </row>
    <row r="1343" spans="6:8" ht="15.75">
      <c r="F1343" s="3"/>
      <c r="G1343" s="3"/>
      <c r="H1343" s="3"/>
    </row>
    <row r="1344" spans="6:8" ht="15.75">
      <c r="F1344" s="3"/>
      <c r="G1344" s="3"/>
      <c r="H1344" s="3"/>
    </row>
    <row r="1345" spans="6:8" ht="15.75">
      <c r="F1345" s="3"/>
      <c r="G1345" s="3"/>
      <c r="H1345" s="3"/>
    </row>
    <row r="1346" spans="6:8" ht="15.75">
      <c r="F1346" s="3"/>
      <c r="G1346" s="3"/>
      <c r="H1346" s="3"/>
    </row>
    <row r="1347" spans="6:8" ht="15.75">
      <c r="F1347" s="3"/>
      <c r="G1347" s="3"/>
      <c r="H1347" s="3"/>
    </row>
    <row r="1348" spans="6:8" ht="15.75">
      <c r="F1348" s="3"/>
      <c r="G1348" s="3"/>
      <c r="H1348" s="3"/>
    </row>
    <row r="1349" spans="6:8" ht="15.75">
      <c r="F1349" s="3"/>
      <c r="G1349" s="3"/>
      <c r="H1349" s="3"/>
    </row>
    <row r="1350" spans="6:8" ht="15.75">
      <c r="F1350" s="3"/>
      <c r="G1350" s="3"/>
      <c r="H1350" s="3"/>
    </row>
    <row r="1351" spans="6:8" ht="15.75">
      <c r="F1351" s="3"/>
      <c r="G1351" s="3"/>
      <c r="H1351" s="3"/>
    </row>
    <row r="1352" spans="6:8" ht="15.75">
      <c r="F1352" s="3"/>
      <c r="G1352" s="3"/>
      <c r="H1352" s="3"/>
    </row>
    <row r="1353" spans="6:8" ht="15.75">
      <c r="F1353" s="3"/>
      <c r="G1353" s="3"/>
      <c r="H1353" s="3"/>
    </row>
    <row r="1354" spans="6:8" ht="15.75">
      <c r="F1354" s="3"/>
      <c r="G1354" s="3"/>
      <c r="H1354" s="3"/>
    </row>
    <row r="1355" spans="6:8" ht="15.75">
      <c r="F1355" s="3"/>
      <c r="G1355" s="3"/>
      <c r="H1355" s="3"/>
    </row>
    <row r="1356" spans="6:8" ht="15.75">
      <c r="F1356" s="3"/>
      <c r="G1356" s="3"/>
      <c r="H1356" s="3"/>
    </row>
    <row r="1357" spans="6:8" ht="15.75">
      <c r="F1357" s="3"/>
      <c r="G1357" s="3"/>
      <c r="H1357" s="3"/>
    </row>
    <row r="1358" spans="6:8" ht="15.75">
      <c r="F1358" s="3"/>
      <c r="G1358" s="3"/>
      <c r="H1358" s="3"/>
    </row>
    <row r="1359" spans="6:8" ht="15.75">
      <c r="F1359" s="3"/>
      <c r="G1359" s="3"/>
      <c r="H1359" s="3"/>
    </row>
    <row r="1360" spans="6:8" ht="15.75">
      <c r="F1360" s="3"/>
      <c r="G1360" s="3"/>
      <c r="H1360" s="3"/>
    </row>
    <row r="1361" spans="6:8" ht="15.75">
      <c r="F1361" s="3"/>
      <c r="G1361" s="3"/>
      <c r="H1361" s="3"/>
    </row>
    <row r="1362" spans="6:8" ht="15.75">
      <c r="F1362" s="3"/>
      <c r="G1362" s="3"/>
      <c r="H1362" s="3"/>
    </row>
    <row r="1363" spans="6:8" ht="15.75">
      <c r="F1363" s="3"/>
      <c r="G1363" s="3"/>
      <c r="H1363" s="3"/>
    </row>
    <row r="1364" spans="6:8" ht="15.75">
      <c r="F1364" s="3"/>
      <c r="G1364" s="3"/>
      <c r="H1364" s="3"/>
    </row>
    <row r="1365" spans="6:8" ht="15.75">
      <c r="F1365" s="3"/>
      <c r="G1365" s="3"/>
      <c r="H1365" s="3"/>
    </row>
    <row r="1366" spans="6:8" ht="15.75">
      <c r="F1366" s="3"/>
      <c r="G1366" s="3"/>
      <c r="H1366" s="3"/>
    </row>
    <row r="1367" spans="6:8" ht="15.75">
      <c r="F1367" s="3"/>
      <c r="G1367" s="3"/>
      <c r="H1367" s="3"/>
    </row>
    <row r="1368" spans="6:8" ht="15.75">
      <c r="F1368" s="3"/>
      <c r="G1368" s="3"/>
      <c r="H1368" s="3"/>
    </row>
    <row r="1369" spans="6:8" ht="15.75">
      <c r="F1369" s="3"/>
      <c r="G1369" s="3"/>
      <c r="H1369" s="3"/>
    </row>
    <row r="1370" spans="6:8" ht="15.75">
      <c r="F1370" s="3"/>
      <c r="G1370" s="3"/>
      <c r="H1370" s="3"/>
    </row>
    <row r="1371" spans="6:8" ht="15.75">
      <c r="F1371" s="3"/>
      <c r="G1371" s="3"/>
      <c r="H1371" s="3"/>
    </row>
    <row r="1372" spans="6:8" ht="15.75">
      <c r="F1372" s="3"/>
      <c r="G1372" s="3"/>
      <c r="H1372" s="3"/>
    </row>
    <row r="1373" spans="6:8" ht="15.75">
      <c r="F1373" s="3"/>
      <c r="G1373" s="3"/>
      <c r="H1373" s="3"/>
    </row>
    <row r="1374" spans="6:8" ht="15.75">
      <c r="F1374" s="3"/>
      <c r="G1374" s="3"/>
      <c r="H1374" s="3"/>
    </row>
    <row r="1375" spans="6:8" ht="15.75">
      <c r="F1375" s="3"/>
      <c r="G1375" s="3"/>
      <c r="H1375" s="3"/>
    </row>
    <row r="1376" spans="6:8" ht="15.75">
      <c r="F1376" s="3"/>
      <c r="G1376" s="3"/>
      <c r="H1376" s="3"/>
    </row>
    <row r="1377" spans="6:8" ht="15.75">
      <c r="F1377" s="3"/>
      <c r="G1377" s="3"/>
      <c r="H1377" s="3"/>
    </row>
    <row r="1378" spans="6:8" ht="15.75">
      <c r="F1378" s="3"/>
      <c r="G1378" s="3"/>
      <c r="H1378" s="3"/>
    </row>
    <row r="1379" spans="6:8" ht="15.75">
      <c r="F1379" s="3"/>
      <c r="G1379" s="3"/>
      <c r="H1379" s="3"/>
    </row>
    <row r="1380" spans="6:8" ht="15.75">
      <c r="F1380" s="3"/>
      <c r="G1380" s="3"/>
      <c r="H1380" s="3"/>
    </row>
    <row r="1381" spans="6:8" ht="15.75">
      <c r="F1381" s="3"/>
      <c r="G1381" s="3"/>
      <c r="H1381" s="3"/>
    </row>
    <row r="1382" spans="6:8" ht="15.75">
      <c r="F1382" s="3"/>
      <c r="G1382" s="3"/>
      <c r="H1382" s="3"/>
    </row>
    <row r="1383" spans="6:8" ht="15.75">
      <c r="F1383" s="3"/>
      <c r="G1383" s="3"/>
      <c r="H1383" s="3"/>
    </row>
    <row r="1384" spans="6:8" ht="15.75">
      <c r="F1384" s="3"/>
      <c r="G1384" s="3"/>
      <c r="H1384" s="3"/>
    </row>
    <row r="1385" spans="6:8" ht="15.75">
      <c r="F1385" s="3"/>
      <c r="G1385" s="3"/>
      <c r="H1385" s="3"/>
    </row>
    <row r="1386" spans="6:8" ht="15.75">
      <c r="F1386" s="3"/>
      <c r="G1386" s="3"/>
      <c r="H1386" s="3"/>
    </row>
    <row r="1387" spans="6:8" ht="15.75">
      <c r="F1387" s="3"/>
      <c r="G1387" s="3"/>
      <c r="H1387" s="3"/>
    </row>
    <row r="1388" spans="6:8" ht="15.75">
      <c r="F1388" s="3"/>
      <c r="G1388" s="3"/>
      <c r="H1388" s="3"/>
    </row>
    <row r="1389" spans="6:8" ht="15.75">
      <c r="F1389" s="3"/>
      <c r="G1389" s="3"/>
      <c r="H1389" s="3"/>
    </row>
    <row r="1390" spans="6:8" ht="15.75">
      <c r="F1390" s="3"/>
      <c r="G1390" s="3"/>
      <c r="H1390" s="3"/>
    </row>
    <row r="1391" spans="6:8" ht="15.75">
      <c r="F1391" s="3"/>
      <c r="G1391" s="3"/>
      <c r="H1391" s="3"/>
    </row>
    <row r="1392" spans="6:8" ht="15.75">
      <c r="F1392" s="3"/>
      <c r="G1392" s="3"/>
      <c r="H1392" s="3"/>
    </row>
    <row r="1393" spans="6:8" ht="15.75">
      <c r="F1393" s="3"/>
      <c r="G1393" s="3"/>
      <c r="H1393" s="3"/>
    </row>
    <row r="1394" spans="6:8" ht="15.75">
      <c r="F1394" s="3"/>
      <c r="G1394" s="3"/>
      <c r="H1394" s="3"/>
    </row>
    <row r="1395" spans="6:8" ht="15.75">
      <c r="F1395" s="3"/>
      <c r="G1395" s="3"/>
      <c r="H1395" s="3"/>
    </row>
    <row r="1396" spans="6:8" ht="15.75">
      <c r="F1396" s="3"/>
      <c r="G1396" s="3"/>
      <c r="H1396" s="3"/>
    </row>
    <row r="1397" spans="6:8" ht="15.75">
      <c r="F1397" s="3"/>
      <c r="G1397" s="3"/>
      <c r="H1397" s="3"/>
    </row>
    <row r="1398" spans="6:8" ht="15.75">
      <c r="F1398" s="3"/>
      <c r="G1398" s="3"/>
      <c r="H1398" s="3"/>
    </row>
    <row r="1399" spans="6:8" ht="15.75">
      <c r="F1399" s="3"/>
      <c r="G1399" s="3"/>
      <c r="H1399" s="3"/>
    </row>
    <row r="1400" spans="6:8" ht="15.75">
      <c r="F1400" s="3"/>
      <c r="G1400" s="3"/>
      <c r="H1400" s="3"/>
    </row>
    <row r="1401" spans="6:8" ht="15.75">
      <c r="F1401" s="3"/>
      <c r="G1401" s="3"/>
      <c r="H1401" s="3"/>
    </row>
    <row r="1402" spans="6:8" ht="15.75">
      <c r="F1402" s="3"/>
      <c r="G1402" s="3"/>
      <c r="H1402" s="3"/>
    </row>
    <row r="1403" spans="6:8" ht="15.75">
      <c r="F1403" s="3"/>
      <c r="G1403" s="3"/>
      <c r="H1403" s="3"/>
    </row>
    <row r="1404" spans="6:8" ht="15.75">
      <c r="F1404" s="3"/>
      <c r="G1404" s="3"/>
      <c r="H1404" s="3"/>
    </row>
    <row r="1405" spans="6:8" ht="15.75">
      <c r="F1405" s="3"/>
      <c r="G1405" s="3"/>
      <c r="H1405" s="3"/>
    </row>
    <row r="1406" spans="6:8" ht="15.75">
      <c r="F1406" s="3"/>
      <c r="G1406" s="3"/>
      <c r="H1406" s="3"/>
    </row>
    <row r="1407" spans="6:8" ht="15.75">
      <c r="F1407" s="3"/>
      <c r="G1407" s="3"/>
      <c r="H1407" s="3"/>
    </row>
    <row r="1408" spans="6:8" ht="15.75">
      <c r="F1408" s="3"/>
      <c r="G1408" s="3"/>
      <c r="H1408" s="3"/>
    </row>
    <row r="1409" spans="6:8" ht="15.75">
      <c r="F1409" s="3"/>
      <c r="G1409" s="3"/>
      <c r="H1409" s="3"/>
    </row>
    <row r="1410" spans="6:8" ht="15.75">
      <c r="F1410" s="3"/>
      <c r="G1410" s="3"/>
      <c r="H1410" s="3"/>
    </row>
    <row r="1411" spans="6:8" ht="15.75">
      <c r="F1411" s="3"/>
      <c r="G1411" s="3"/>
      <c r="H1411" s="3"/>
    </row>
    <row r="1412" spans="6:8" ht="15.75">
      <c r="F1412" s="3"/>
      <c r="G1412" s="3"/>
      <c r="H1412" s="3"/>
    </row>
    <row r="1413" spans="6:8" ht="15.75">
      <c r="F1413" s="3"/>
      <c r="G1413" s="3"/>
      <c r="H1413" s="3"/>
    </row>
    <row r="1414" spans="6:8" ht="15.75">
      <c r="F1414" s="3"/>
      <c r="G1414" s="3"/>
      <c r="H1414" s="3"/>
    </row>
    <row r="1415" spans="6:8" ht="15.75">
      <c r="F1415" s="3"/>
      <c r="G1415" s="3"/>
      <c r="H1415" s="3"/>
    </row>
    <row r="1416" spans="6:8" ht="15.75">
      <c r="F1416" s="3"/>
      <c r="G1416" s="3"/>
      <c r="H1416" s="3"/>
    </row>
    <row r="1417" spans="6:8" ht="15.75">
      <c r="F1417" s="3"/>
      <c r="G1417" s="3"/>
      <c r="H1417" s="3"/>
    </row>
    <row r="1418" spans="6:8" ht="15.75">
      <c r="F1418" s="3"/>
      <c r="G1418" s="3"/>
      <c r="H1418" s="3"/>
    </row>
    <row r="1419" spans="6:8" ht="15.75">
      <c r="F1419" s="3"/>
      <c r="G1419" s="3"/>
      <c r="H1419" s="3"/>
    </row>
    <row r="1420" spans="6:8" ht="15.75">
      <c r="F1420" s="3"/>
      <c r="G1420" s="3"/>
      <c r="H1420" s="3"/>
    </row>
    <row r="1421" spans="6:8" ht="15.75">
      <c r="F1421" s="3"/>
      <c r="G1421" s="3"/>
      <c r="H1421" s="3"/>
    </row>
    <row r="1422" spans="6:8" ht="15.75">
      <c r="F1422" s="3"/>
      <c r="G1422" s="3"/>
      <c r="H1422" s="3"/>
    </row>
    <row r="1423" spans="6:8" ht="15.75">
      <c r="F1423" s="3"/>
      <c r="G1423" s="3"/>
      <c r="H1423" s="3"/>
    </row>
    <row r="1424" spans="6:8" ht="15.75">
      <c r="F1424" s="3"/>
      <c r="G1424" s="3"/>
      <c r="H1424" s="3"/>
    </row>
    <row r="1425" spans="6:8" ht="15.75">
      <c r="F1425" s="3"/>
      <c r="G1425" s="3"/>
      <c r="H1425" s="3"/>
    </row>
    <row r="1426" spans="6:8" ht="15.75">
      <c r="F1426" s="3"/>
      <c r="G1426" s="3"/>
      <c r="H1426" s="3"/>
    </row>
    <row r="1427" spans="6:8" ht="15.75">
      <c r="F1427" s="3"/>
      <c r="G1427" s="3"/>
      <c r="H1427" s="3"/>
    </row>
    <row r="1428" spans="6:8" ht="15.75">
      <c r="F1428" s="3"/>
      <c r="G1428" s="3"/>
      <c r="H1428" s="3"/>
    </row>
    <row r="1429" spans="6:8" ht="15.75">
      <c r="F1429" s="3"/>
      <c r="H1429" s="3"/>
    </row>
  </sheetData>
  <printOptions/>
  <pageMargins left="1" right="0.25" top="0.5" bottom="0.2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I1423"/>
  <sheetViews>
    <sheetView zoomScale="75" zoomScaleNormal="75" workbookViewId="0" topLeftCell="A13">
      <selection activeCell="M41" sqref="M41"/>
    </sheetView>
  </sheetViews>
  <sheetFormatPr defaultColWidth="9.140625" defaultRowHeight="12.75"/>
  <cols>
    <col min="1" max="1" width="2.8515625" style="1" customWidth="1"/>
    <col min="2" max="2" width="3.7109375" style="1" customWidth="1"/>
    <col min="3" max="3" width="3.28125" style="2" customWidth="1"/>
    <col min="4" max="4" width="32.28125" style="2" customWidth="1"/>
    <col min="5" max="5" width="15.28125" style="3" customWidth="1"/>
    <col min="6" max="6" width="2.00390625" style="2" customWidth="1"/>
    <col min="7" max="7" width="14.7109375" style="2" customWidth="1"/>
    <col min="8" max="8" width="1.7109375" style="2" customWidth="1"/>
    <col min="9" max="9" width="16.57421875" style="2" hidden="1" customWidth="1"/>
    <col min="10" max="10" width="3.28125" style="2" hidden="1" customWidth="1"/>
    <col min="11" max="11" width="16.57421875" style="2" hidden="1" customWidth="1"/>
    <col min="12" max="12" width="3.00390625" style="2" hidden="1" customWidth="1"/>
    <col min="13" max="13" width="14.8515625" style="2" customWidth="1"/>
    <col min="14" max="14" width="1.57421875" style="2" customWidth="1"/>
    <col min="15" max="15" width="18.421875" style="2" customWidth="1"/>
    <col min="16" max="16" width="14.8515625" style="2" hidden="1" customWidth="1"/>
    <col min="17" max="17" width="1.57421875" style="2" hidden="1" customWidth="1"/>
    <col min="18" max="18" width="18.421875" style="2" hidden="1" customWidth="1"/>
    <col min="19" max="16384" width="9.140625" style="2" customWidth="1"/>
  </cols>
  <sheetData>
    <row r="1" spans="1:3" ht="15.75">
      <c r="A1" s="1" t="s">
        <v>0</v>
      </c>
      <c r="C1" s="1"/>
    </row>
    <row r="2" spans="1:2" ht="15.75">
      <c r="A2" s="5" t="s">
        <v>1</v>
      </c>
      <c r="B2" s="2"/>
    </row>
    <row r="3" ht="15.75">
      <c r="A3" s="6"/>
    </row>
    <row r="4" ht="15.75">
      <c r="A4" s="1" t="s">
        <v>128</v>
      </c>
    </row>
    <row r="5" ht="15.75">
      <c r="A5" s="1" t="s">
        <v>2</v>
      </c>
    </row>
    <row r="7" ht="15.75">
      <c r="A7" s="1" t="s">
        <v>35</v>
      </c>
    </row>
    <row r="9" spans="5:18" ht="15.75">
      <c r="E9" s="34" t="s">
        <v>36</v>
      </c>
      <c r="F9" s="34"/>
      <c r="G9" s="34"/>
      <c r="I9" s="34" t="s">
        <v>36</v>
      </c>
      <c r="J9" s="34"/>
      <c r="K9" s="34"/>
      <c r="L9" s="34"/>
      <c r="M9" s="35" t="s">
        <v>57</v>
      </c>
      <c r="N9" s="35"/>
      <c r="O9" s="35"/>
      <c r="P9" s="35" t="s">
        <v>57</v>
      </c>
      <c r="Q9" s="35"/>
      <c r="R9" s="35"/>
    </row>
    <row r="10" spans="5:18" ht="15.75">
      <c r="E10" s="36" t="s">
        <v>21</v>
      </c>
      <c r="F10" s="37"/>
      <c r="G10" s="37" t="s">
        <v>58</v>
      </c>
      <c r="I10" s="36" t="s">
        <v>21</v>
      </c>
      <c r="J10" s="37"/>
      <c r="K10" s="37" t="s">
        <v>58</v>
      </c>
      <c r="L10" s="37"/>
      <c r="M10" s="37" t="s">
        <v>21</v>
      </c>
      <c r="N10" s="37"/>
      <c r="O10" s="37" t="s">
        <v>58</v>
      </c>
      <c r="P10" s="37" t="s">
        <v>21</v>
      </c>
      <c r="Q10" s="37"/>
      <c r="R10" s="37" t="s">
        <v>58</v>
      </c>
    </row>
    <row r="11" spans="5:18" ht="15.75">
      <c r="E11" s="36" t="s">
        <v>37</v>
      </c>
      <c r="F11" s="37"/>
      <c r="G11" s="37" t="s">
        <v>37</v>
      </c>
      <c r="I11" s="36" t="s">
        <v>37</v>
      </c>
      <c r="J11" s="37"/>
      <c r="K11" s="37" t="s">
        <v>37</v>
      </c>
      <c r="L11" s="37"/>
      <c r="M11" s="37" t="s">
        <v>37</v>
      </c>
      <c r="N11" s="37"/>
      <c r="O11" s="37" t="s">
        <v>37</v>
      </c>
      <c r="P11" s="37" t="s">
        <v>37</v>
      </c>
      <c r="Q11" s="37"/>
      <c r="R11" s="37" t="s">
        <v>37</v>
      </c>
    </row>
    <row r="12" spans="5:18" ht="15.75">
      <c r="E12" s="66" t="s">
        <v>127</v>
      </c>
      <c r="F12" s="66"/>
      <c r="G12" s="66" t="s">
        <v>129</v>
      </c>
      <c r="H12" s="57"/>
      <c r="I12" s="66" t="s">
        <v>123</v>
      </c>
      <c r="J12" s="66"/>
      <c r="K12" s="66" t="s">
        <v>124</v>
      </c>
      <c r="L12" s="66"/>
      <c r="M12" s="66" t="s">
        <v>127</v>
      </c>
      <c r="N12" s="66"/>
      <c r="O12" s="66" t="s">
        <v>129</v>
      </c>
      <c r="P12" s="66" t="s">
        <v>123</v>
      </c>
      <c r="Q12" s="66"/>
      <c r="R12" s="66" t="s">
        <v>124</v>
      </c>
    </row>
    <row r="13" spans="5:18" ht="16.5" thickBot="1">
      <c r="E13" s="67" t="s">
        <v>14</v>
      </c>
      <c r="F13" s="68"/>
      <c r="G13" s="67" t="s">
        <v>14</v>
      </c>
      <c r="H13" s="57"/>
      <c r="I13" s="67" t="s">
        <v>14</v>
      </c>
      <c r="J13" s="68"/>
      <c r="K13" s="67" t="s">
        <v>14</v>
      </c>
      <c r="L13" s="67"/>
      <c r="M13" s="68" t="s">
        <v>14</v>
      </c>
      <c r="N13" s="68"/>
      <c r="O13" s="68" t="s">
        <v>14</v>
      </c>
      <c r="P13" s="68" t="s">
        <v>14</v>
      </c>
      <c r="Q13" s="68"/>
      <c r="R13" s="68" t="s">
        <v>14</v>
      </c>
    </row>
    <row r="14" spans="7:12" ht="15.75">
      <c r="G14" s="3"/>
      <c r="I14" s="3"/>
      <c r="K14" s="3"/>
      <c r="L14" s="3"/>
    </row>
    <row r="15" spans="1:18" ht="15.75">
      <c r="A15" s="2" t="s">
        <v>38</v>
      </c>
      <c r="B15" s="2"/>
      <c r="E15" s="38">
        <f>102514+688</f>
        <v>103202</v>
      </c>
      <c r="F15" s="38"/>
      <c r="G15" s="75">
        <v>223133</v>
      </c>
      <c r="H15" s="57"/>
      <c r="I15" s="38">
        <v>153525</v>
      </c>
      <c r="J15" s="38"/>
      <c r="K15" s="38">
        <v>439125</v>
      </c>
      <c r="L15" s="38"/>
      <c r="M15" s="38">
        <f>458070+688</f>
        <v>458758</v>
      </c>
      <c r="N15" s="58"/>
      <c r="O15" s="38">
        <v>761966</v>
      </c>
      <c r="P15" s="38">
        <v>355556</v>
      </c>
      <c r="Q15" s="58"/>
      <c r="R15" s="38">
        <v>538833</v>
      </c>
    </row>
    <row r="16" spans="1:18" ht="15.75">
      <c r="A16" s="2"/>
      <c r="B16" s="2"/>
      <c r="E16" s="38"/>
      <c r="F16" s="38"/>
      <c r="G16" s="75"/>
      <c r="H16" s="57"/>
      <c r="I16" s="38"/>
      <c r="J16" s="38"/>
      <c r="K16" s="38"/>
      <c r="L16" s="38"/>
      <c r="M16" s="38"/>
      <c r="N16" s="58"/>
      <c r="O16" s="38"/>
      <c r="P16" s="38"/>
      <c r="Q16" s="58"/>
      <c r="R16" s="38"/>
    </row>
    <row r="17" spans="1:18" ht="15.75">
      <c r="A17" s="2" t="s">
        <v>39</v>
      </c>
      <c r="B17" s="2"/>
      <c r="E17" s="40">
        <f>-94313-219</f>
        <v>-94532</v>
      </c>
      <c r="F17" s="40"/>
      <c r="G17" s="54">
        <v>-219674</v>
      </c>
      <c r="H17" s="57"/>
      <c r="I17" s="40">
        <f>-144667-911</f>
        <v>-145578</v>
      </c>
      <c r="J17" s="40"/>
      <c r="K17" s="40">
        <v>-426869</v>
      </c>
      <c r="L17" s="40"/>
      <c r="M17" s="40">
        <f>-434344-219</f>
        <v>-434563</v>
      </c>
      <c r="N17" s="57"/>
      <c r="O17" s="40">
        <v>-737595</v>
      </c>
      <c r="P17" s="40">
        <f>-340031-1252</f>
        <v>-341283</v>
      </c>
      <c r="Q17" s="57"/>
      <c r="R17" s="40">
        <v>-517921</v>
      </c>
    </row>
    <row r="18" spans="1:18" ht="15.75">
      <c r="A18" s="2"/>
      <c r="B18" s="2"/>
      <c r="E18" s="43"/>
      <c r="F18" s="40"/>
      <c r="G18" s="59"/>
      <c r="H18" s="57"/>
      <c r="I18" s="43"/>
      <c r="J18" s="40"/>
      <c r="K18" s="43"/>
      <c r="L18" s="43"/>
      <c r="M18" s="43"/>
      <c r="N18" s="57"/>
      <c r="O18" s="43"/>
      <c r="P18" s="43"/>
      <c r="Q18" s="57"/>
      <c r="R18" s="43"/>
    </row>
    <row r="19" spans="1:21" ht="15.75">
      <c r="A19" s="2" t="s">
        <v>40</v>
      </c>
      <c r="B19" s="2"/>
      <c r="E19" s="38">
        <f>1620-688</f>
        <v>932</v>
      </c>
      <c r="F19" s="38"/>
      <c r="G19" s="75">
        <v>822</v>
      </c>
      <c r="H19" s="58"/>
      <c r="I19" s="38">
        <v>1212</v>
      </c>
      <c r="J19" s="38"/>
      <c r="K19" s="38">
        <v>409</v>
      </c>
      <c r="L19" s="38"/>
      <c r="M19" s="38">
        <f>3443-688</f>
        <v>2755</v>
      </c>
      <c r="N19" s="58"/>
      <c r="O19" s="38">
        <v>1640</v>
      </c>
      <c r="P19" s="38">
        <v>1822</v>
      </c>
      <c r="Q19" s="58"/>
      <c r="R19" s="38">
        <v>817</v>
      </c>
      <c r="S19" s="39"/>
      <c r="T19" s="39"/>
      <c r="U19" s="39"/>
    </row>
    <row r="20" spans="1:18" ht="15.75">
      <c r="A20" s="2"/>
      <c r="B20" s="2"/>
      <c r="E20" s="38"/>
      <c r="F20" s="40"/>
      <c r="G20" s="75"/>
      <c r="H20" s="57"/>
      <c r="I20" s="38"/>
      <c r="J20" s="40"/>
      <c r="K20" s="38"/>
      <c r="L20" s="38"/>
      <c r="M20" s="38"/>
      <c r="N20" s="57"/>
      <c r="O20" s="38"/>
      <c r="P20" s="38"/>
      <c r="Q20" s="57"/>
      <c r="R20" s="38"/>
    </row>
    <row r="21" spans="1:18" ht="15.75">
      <c r="A21" s="2" t="s">
        <v>47</v>
      </c>
      <c r="B21" s="2"/>
      <c r="E21" s="41">
        <f>-6371+64-6+219</f>
        <v>-6094</v>
      </c>
      <c r="F21" s="40"/>
      <c r="G21" s="76">
        <v>-2308</v>
      </c>
      <c r="H21" s="57"/>
      <c r="I21" s="41">
        <f>-57-4744-1789-6+64-2</f>
        <v>-6534</v>
      </c>
      <c r="J21" s="40"/>
      <c r="K21" s="41">
        <v>-9456</v>
      </c>
      <c r="L21" s="41"/>
      <c r="M21" s="41">
        <f>-287-12579-1471-5337+192-19+219</f>
        <v>-19282</v>
      </c>
      <c r="N21" s="57"/>
      <c r="O21" s="41">
        <v>-17658</v>
      </c>
      <c r="P21" s="41">
        <f>-146-8574-3330-12+128-1</f>
        <v>-11935</v>
      </c>
      <c r="Q21" s="57"/>
      <c r="R21" s="41">
        <v>-15350</v>
      </c>
    </row>
    <row r="22" spans="1:18" ht="15.75">
      <c r="A22" s="2" t="s">
        <v>104</v>
      </c>
      <c r="B22" s="2"/>
      <c r="E22" s="40">
        <f>SUM(E15:E21)-E18</f>
        <v>3508</v>
      </c>
      <c r="F22" s="40"/>
      <c r="G22" s="54">
        <f>SUM(G15:G21)-G18</f>
        <v>1973</v>
      </c>
      <c r="H22" s="57"/>
      <c r="I22" s="40">
        <f>SUM(I15:I21)-I18</f>
        <v>2625</v>
      </c>
      <c r="J22" s="40"/>
      <c r="K22" s="40">
        <f>SUM(K15:K21)-K18</f>
        <v>3209</v>
      </c>
      <c r="L22" s="40"/>
      <c r="M22" s="40">
        <f>SUM(M15:M21)-M18</f>
        <v>7668</v>
      </c>
      <c r="N22" s="57"/>
      <c r="O22" s="40">
        <f>SUM(O15:O21)-O18</f>
        <v>8353</v>
      </c>
      <c r="P22" s="40">
        <f>SUM(P15:P21)-P18</f>
        <v>4160</v>
      </c>
      <c r="Q22" s="57"/>
      <c r="R22" s="40">
        <f>SUM(R15:R21)-R18</f>
        <v>6379</v>
      </c>
    </row>
    <row r="23" spans="1:18" ht="15.75">
      <c r="A23" s="2"/>
      <c r="B23" s="2"/>
      <c r="E23" s="40"/>
      <c r="F23" s="40"/>
      <c r="G23" s="54"/>
      <c r="H23" s="57"/>
      <c r="I23" s="40"/>
      <c r="J23" s="40"/>
      <c r="K23" s="40"/>
      <c r="L23" s="40"/>
      <c r="M23" s="40"/>
      <c r="N23" s="57"/>
      <c r="O23" s="40"/>
      <c r="P23" s="40"/>
      <c r="Q23" s="57"/>
      <c r="R23" s="40"/>
    </row>
    <row r="24" spans="1:18" ht="15.75">
      <c r="A24" s="2" t="s">
        <v>41</v>
      </c>
      <c r="B24" s="2"/>
      <c r="E24" s="40">
        <v>-1504</v>
      </c>
      <c r="F24" s="40"/>
      <c r="G24" s="54">
        <v>-208</v>
      </c>
      <c r="H24" s="57"/>
      <c r="I24" s="40">
        <v>-1678</v>
      </c>
      <c r="J24" s="40"/>
      <c r="K24" s="40">
        <v>-290</v>
      </c>
      <c r="L24" s="40"/>
      <c r="M24" s="40">
        <v>-4476</v>
      </c>
      <c r="N24" s="57"/>
      <c r="O24" s="40">
        <v>-680</v>
      </c>
      <c r="P24" s="40">
        <v>-2972</v>
      </c>
      <c r="Q24" s="57"/>
      <c r="R24" s="40">
        <v>-472</v>
      </c>
    </row>
    <row r="25" spans="1:18" ht="15.75">
      <c r="A25" s="2" t="s">
        <v>105</v>
      </c>
      <c r="B25" s="2"/>
      <c r="E25" s="40">
        <v>0</v>
      </c>
      <c r="F25" s="40"/>
      <c r="G25" s="54">
        <v>-156</v>
      </c>
      <c r="H25" s="57"/>
      <c r="I25" s="40">
        <v>0</v>
      </c>
      <c r="J25" s="40"/>
      <c r="K25" s="40">
        <v>-43</v>
      </c>
      <c r="L25" s="40"/>
      <c r="M25" s="40">
        <v>0</v>
      </c>
      <c r="N25" s="57"/>
      <c r="O25" s="40">
        <v>-496</v>
      </c>
      <c r="P25" s="40">
        <v>0</v>
      </c>
      <c r="Q25" s="57"/>
      <c r="R25" s="40">
        <v>-339</v>
      </c>
    </row>
    <row r="26" spans="1:18" ht="15.75">
      <c r="A26" s="2"/>
      <c r="B26" s="2"/>
      <c r="E26" s="41"/>
      <c r="F26" s="40"/>
      <c r="G26" s="76"/>
      <c r="H26" s="57"/>
      <c r="I26" s="41"/>
      <c r="J26" s="40"/>
      <c r="K26" s="41"/>
      <c r="L26" s="41"/>
      <c r="M26" s="41"/>
      <c r="N26" s="57"/>
      <c r="O26" s="41"/>
      <c r="P26" s="41"/>
      <c r="Q26" s="57"/>
      <c r="R26" s="41"/>
    </row>
    <row r="27" spans="1:18" ht="15.75">
      <c r="A27" s="2" t="s">
        <v>106</v>
      </c>
      <c r="B27" s="2"/>
      <c r="E27" s="40">
        <f>SUM(E22:E26)</f>
        <v>2004</v>
      </c>
      <c r="F27" s="40"/>
      <c r="G27" s="54">
        <f>SUM(G22:G26)</f>
        <v>1609</v>
      </c>
      <c r="H27" s="57"/>
      <c r="I27" s="40">
        <f>SUM(I22:I26)</f>
        <v>947</v>
      </c>
      <c r="J27" s="40"/>
      <c r="K27" s="40">
        <f>SUM(K22:K26)</f>
        <v>2876</v>
      </c>
      <c r="L27" s="40"/>
      <c r="M27" s="40">
        <f>SUM(M22:M26)</f>
        <v>3192</v>
      </c>
      <c r="N27" s="57"/>
      <c r="O27" s="40">
        <f>SUM(O22:O26)</f>
        <v>7177</v>
      </c>
      <c r="P27" s="40">
        <f>SUM(P22:P26)</f>
        <v>1188</v>
      </c>
      <c r="Q27" s="57"/>
      <c r="R27" s="40">
        <f>SUM(R22:R26)</f>
        <v>5568</v>
      </c>
    </row>
    <row r="28" spans="1:18" ht="15.75">
      <c r="A28" s="2"/>
      <c r="B28" s="2"/>
      <c r="E28" s="40"/>
      <c r="F28" s="40"/>
      <c r="G28" s="54"/>
      <c r="H28" s="57"/>
      <c r="I28" s="40"/>
      <c r="J28" s="40"/>
      <c r="K28" s="40"/>
      <c r="L28" s="40"/>
      <c r="M28" s="40"/>
      <c r="N28" s="57"/>
      <c r="O28" s="40"/>
      <c r="P28" s="40"/>
      <c r="Q28" s="57"/>
      <c r="R28" s="40"/>
    </row>
    <row r="29" spans="1:18" ht="15.75">
      <c r="A29" s="2" t="s">
        <v>42</v>
      </c>
      <c r="B29" s="2"/>
      <c r="E29" s="40">
        <v>-444</v>
      </c>
      <c r="F29" s="40"/>
      <c r="G29" s="54">
        <v>-732</v>
      </c>
      <c r="H29" s="57"/>
      <c r="I29" s="40">
        <v>-407</v>
      </c>
      <c r="J29" s="40"/>
      <c r="K29" s="40">
        <v>-1877</v>
      </c>
      <c r="L29" s="40"/>
      <c r="M29" s="40">
        <v>-975</v>
      </c>
      <c r="N29" s="57"/>
      <c r="O29" s="40">
        <v>-3816</v>
      </c>
      <c r="P29" s="40">
        <v>-531</v>
      </c>
      <c r="Q29" s="57"/>
      <c r="R29" s="40">
        <v>-3084</v>
      </c>
    </row>
    <row r="30" spans="1:18" ht="15.75">
      <c r="A30" s="2"/>
      <c r="B30" s="2"/>
      <c r="E30" s="41"/>
      <c r="F30" s="40"/>
      <c r="G30" s="76"/>
      <c r="H30" s="57"/>
      <c r="I30" s="41"/>
      <c r="J30" s="40"/>
      <c r="K30" s="41"/>
      <c r="L30" s="41"/>
      <c r="M30" s="41"/>
      <c r="N30" s="57"/>
      <c r="O30" s="41"/>
      <c r="P30" s="41"/>
      <c r="Q30" s="57"/>
      <c r="R30" s="41"/>
    </row>
    <row r="31" spans="1:18" ht="15.75">
      <c r="A31" s="2" t="s">
        <v>107</v>
      </c>
      <c r="B31" s="2"/>
      <c r="E31" s="40">
        <f>SUM(E27:E30)</f>
        <v>1560</v>
      </c>
      <c r="F31" s="40"/>
      <c r="G31" s="54">
        <f>SUM(G27:G30)</f>
        <v>877</v>
      </c>
      <c r="H31" s="57"/>
      <c r="I31" s="40">
        <f>SUM(I27:I30)</f>
        <v>540</v>
      </c>
      <c r="J31" s="40"/>
      <c r="K31" s="40">
        <f>SUM(K27:K30)</f>
        <v>999</v>
      </c>
      <c r="L31" s="40"/>
      <c r="M31" s="40">
        <f>SUM(M27:M30)</f>
        <v>2217</v>
      </c>
      <c r="N31" s="57"/>
      <c r="O31" s="40">
        <f>SUM(O27:O30)</f>
        <v>3361</v>
      </c>
      <c r="P31" s="40">
        <f>SUM(P27:P30)</f>
        <v>657</v>
      </c>
      <c r="Q31" s="57"/>
      <c r="R31" s="40">
        <f>SUM(R27:R30)</f>
        <v>2484</v>
      </c>
    </row>
    <row r="32" spans="1:18" ht="15.75">
      <c r="A32" s="2"/>
      <c r="B32" s="2"/>
      <c r="E32" s="40"/>
      <c r="F32" s="40"/>
      <c r="G32" s="54"/>
      <c r="H32" s="57"/>
      <c r="I32" s="40"/>
      <c r="J32" s="40"/>
      <c r="K32" s="40"/>
      <c r="L32" s="40"/>
      <c r="M32" s="40"/>
      <c r="N32" s="57"/>
      <c r="O32" s="40"/>
      <c r="P32" s="40"/>
      <c r="Q32" s="57"/>
      <c r="R32" s="40"/>
    </row>
    <row r="33" spans="1:18" ht="15.75">
      <c r="A33" s="2" t="s">
        <v>43</v>
      </c>
      <c r="B33" s="2"/>
      <c r="E33" s="40">
        <v>0</v>
      </c>
      <c r="F33" s="40"/>
      <c r="G33" s="54">
        <v>-449</v>
      </c>
      <c r="H33" s="57"/>
      <c r="I33" s="40">
        <v>0</v>
      </c>
      <c r="J33" s="40"/>
      <c r="K33" s="40">
        <v>0</v>
      </c>
      <c r="L33" s="40"/>
      <c r="M33" s="40">
        <v>0</v>
      </c>
      <c r="N33" s="57"/>
      <c r="O33" s="40">
        <v>-449</v>
      </c>
      <c r="P33" s="40">
        <v>0</v>
      </c>
      <c r="Q33" s="57"/>
      <c r="R33" s="40">
        <v>0</v>
      </c>
    </row>
    <row r="34" spans="1:18" ht="15.75">
      <c r="A34" s="2"/>
      <c r="B34" s="2"/>
      <c r="E34" s="40"/>
      <c r="F34" s="40"/>
      <c r="G34" s="54"/>
      <c r="H34" s="57"/>
      <c r="I34" s="40"/>
      <c r="J34" s="40"/>
      <c r="K34" s="40"/>
      <c r="L34" s="40"/>
      <c r="M34" s="40"/>
      <c r="N34" s="57"/>
      <c r="O34" s="40"/>
      <c r="P34" s="40"/>
      <c r="Q34" s="57"/>
      <c r="R34" s="40"/>
    </row>
    <row r="35" spans="1:18" ht="16.5" thickBot="1">
      <c r="A35" s="2" t="s">
        <v>49</v>
      </c>
      <c r="B35" s="2"/>
      <c r="E35" s="42">
        <f>E31+E33</f>
        <v>1560</v>
      </c>
      <c r="F35" s="40"/>
      <c r="G35" s="77">
        <f>G31+G33</f>
        <v>428</v>
      </c>
      <c r="H35" s="57"/>
      <c r="I35" s="42">
        <f>I31+I33</f>
        <v>540</v>
      </c>
      <c r="J35" s="40"/>
      <c r="K35" s="42">
        <f>K31+K33</f>
        <v>999</v>
      </c>
      <c r="L35" s="42"/>
      <c r="M35" s="42">
        <f>M31+M33</f>
        <v>2217</v>
      </c>
      <c r="N35" s="57"/>
      <c r="O35" s="42">
        <f>O31+O33</f>
        <v>2912</v>
      </c>
      <c r="P35" s="42">
        <f>P31+P33</f>
        <v>657</v>
      </c>
      <c r="Q35" s="57"/>
      <c r="R35" s="42">
        <f>R31+R33</f>
        <v>2484</v>
      </c>
    </row>
    <row r="36" spans="1:18" ht="16.5" thickTop="1">
      <c r="A36" s="2"/>
      <c r="B36" s="2"/>
      <c r="E36" s="40"/>
      <c r="F36" s="40"/>
      <c r="G36" s="54"/>
      <c r="H36" s="57"/>
      <c r="I36" s="40"/>
      <c r="J36" s="40"/>
      <c r="K36" s="40"/>
      <c r="L36" s="40"/>
      <c r="M36" s="40"/>
      <c r="N36" s="57"/>
      <c r="O36" s="54"/>
      <c r="P36" s="40"/>
      <c r="Q36" s="57"/>
      <c r="R36" s="54"/>
    </row>
    <row r="37" spans="1:18" ht="15.75">
      <c r="A37" s="1" t="s">
        <v>44</v>
      </c>
      <c r="B37" s="2"/>
      <c r="E37" s="40"/>
      <c r="F37" s="40"/>
      <c r="G37" s="54"/>
      <c r="H37" s="57"/>
      <c r="I37" s="40"/>
      <c r="J37" s="40"/>
      <c r="K37" s="40"/>
      <c r="L37" s="40"/>
      <c r="M37" s="54"/>
      <c r="N37" s="57"/>
      <c r="O37" s="54"/>
      <c r="P37" s="54"/>
      <c r="Q37" s="57"/>
      <c r="R37" s="54"/>
    </row>
    <row r="38" spans="1:18" ht="15.75">
      <c r="A38" s="2"/>
      <c r="B38" s="2"/>
      <c r="E38" s="80"/>
      <c r="F38" s="80"/>
      <c r="G38" s="83"/>
      <c r="H38" s="83"/>
      <c r="I38" s="80"/>
      <c r="J38" s="80"/>
      <c r="K38" s="80"/>
      <c r="L38" s="80"/>
      <c r="M38" s="83"/>
      <c r="N38" s="83"/>
      <c r="O38" s="83"/>
      <c r="P38" s="54"/>
      <c r="Q38" s="57"/>
      <c r="R38" s="54"/>
    </row>
    <row r="39" spans="1:18" ht="15.75">
      <c r="A39" s="2" t="s">
        <v>45</v>
      </c>
      <c r="B39" s="2"/>
      <c r="E39" s="59">
        <v>1.53</v>
      </c>
      <c r="F39" s="43"/>
      <c r="G39" s="59">
        <f>+G35/102600*100</f>
        <v>0.41715399610136455</v>
      </c>
      <c r="H39" s="57"/>
      <c r="I39" s="43">
        <v>0.53</v>
      </c>
      <c r="J39" s="43"/>
      <c r="K39" s="43">
        <f>K35/103889*100</f>
        <v>0.961603249622193</v>
      </c>
      <c r="L39" s="43"/>
      <c r="M39" s="59">
        <f>+M35/102006*100</f>
        <v>2.173401564613846</v>
      </c>
      <c r="N39" s="43"/>
      <c r="O39" s="59">
        <v>2.85</v>
      </c>
      <c r="P39" s="43">
        <v>0.64</v>
      </c>
      <c r="Q39" s="43"/>
      <c r="R39" s="43">
        <f>R35/103889*100</f>
        <v>2.391013485547074</v>
      </c>
    </row>
    <row r="40" spans="1:18" ht="15.75">
      <c r="A40" s="2"/>
      <c r="B40" s="2"/>
      <c r="E40" s="43"/>
      <c r="F40" s="43"/>
      <c r="G40" s="59"/>
      <c r="H40" s="57"/>
      <c r="I40" s="43"/>
      <c r="J40" s="43"/>
      <c r="K40" s="59"/>
      <c r="L40" s="59"/>
      <c r="M40" s="43"/>
      <c r="N40" s="43"/>
      <c r="O40" s="59"/>
      <c r="P40" s="43"/>
      <c r="Q40" s="43"/>
      <c r="R40" s="59"/>
    </row>
    <row r="41" spans="1:18" ht="15.75">
      <c r="A41" s="2" t="s">
        <v>46</v>
      </c>
      <c r="B41" s="2"/>
      <c r="E41" s="59">
        <v>1.53</v>
      </c>
      <c r="F41" s="74" t="s">
        <v>125</v>
      </c>
      <c r="G41" s="74" t="s">
        <v>125</v>
      </c>
      <c r="H41" s="57"/>
      <c r="I41" s="74" t="s">
        <v>125</v>
      </c>
      <c r="J41" s="43"/>
      <c r="K41" s="59">
        <v>0.96</v>
      </c>
      <c r="L41" s="59"/>
      <c r="M41" s="59">
        <v>2.17</v>
      </c>
      <c r="N41" s="43"/>
      <c r="O41" s="74" t="s">
        <v>125</v>
      </c>
      <c r="P41" s="74" t="s">
        <v>125</v>
      </c>
      <c r="Q41" s="43"/>
      <c r="R41" s="59">
        <v>2.39</v>
      </c>
    </row>
    <row r="42" spans="1:18" ht="15.75">
      <c r="A42" s="2"/>
      <c r="B42" s="2"/>
      <c r="E42" s="40"/>
      <c r="F42" s="40"/>
      <c r="G42" s="54"/>
      <c r="H42" s="57"/>
      <c r="I42" s="57"/>
      <c r="J42" s="57"/>
      <c r="K42" s="57"/>
      <c r="L42" s="57"/>
      <c r="M42" s="54"/>
      <c r="N42" s="57"/>
      <c r="O42" s="54"/>
      <c r="P42" s="54"/>
      <c r="Q42" s="57"/>
      <c r="R42" s="54"/>
    </row>
    <row r="43" spans="1:18" s="1" customFormat="1" ht="15.75">
      <c r="A43" s="1" t="s">
        <v>89</v>
      </c>
      <c r="F43" s="33"/>
      <c r="G43" s="60"/>
      <c r="H43" s="60"/>
      <c r="I43" s="60"/>
      <c r="J43" s="60"/>
      <c r="K43" s="60"/>
      <c r="L43" s="60"/>
      <c r="M43" s="61"/>
      <c r="N43" s="61"/>
      <c r="O43" s="61"/>
      <c r="P43" s="61"/>
      <c r="Q43" s="61"/>
      <c r="R43" s="61"/>
    </row>
    <row r="44" spans="1:18" s="1" customFormat="1" ht="15.75">
      <c r="A44" s="1" t="s">
        <v>108</v>
      </c>
      <c r="F44" s="33"/>
      <c r="G44" s="60"/>
      <c r="H44" s="60"/>
      <c r="I44" s="60"/>
      <c r="J44" s="60"/>
      <c r="K44" s="60"/>
      <c r="L44" s="60"/>
      <c r="M44" s="61"/>
      <c r="N44" s="61"/>
      <c r="O44" s="61"/>
      <c r="P44" s="61"/>
      <c r="Q44" s="61"/>
      <c r="R44" s="61"/>
    </row>
    <row r="45" spans="1:113" ht="15.75">
      <c r="A45" s="44"/>
      <c r="B45" s="44"/>
      <c r="C45" s="39"/>
      <c r="D45" s="39"/>
      <c r="E45" s="2"/>
      <c r="G45" s="57"/>
      <c r="H45" s="58"/>
      <c r="I45" s="58"/>
      <c r="J45" s="58"/>
      <c r="K45" s="58"/>
      <c r="L45" s="58"/>
      <c r="M45" s="57"/>
      <c r="N45" s="57"/>
      <c r="O45" s="57"/>
      <c r="P45" s="57"/>
      <c r="Q45" s="57"/>
      <c r="R45" s="57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</row>
    <row r="46" spans="1:18" s="39" customFormat="1" ht="15.75">
      <c r="A46" s="44"/>
      <c r="B46" s="44"/>
      <c r="G46" s="84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</row>
    <row r="47" spans="1:18" s="39" customFormat="1" ht="15.75">
      <c r="A47" s="44"/>
      <c r="B47" s="44"/>
      <c r="G47" s="85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</row>
    <row r="48" spans="1:18" s="39" customFormat="1" ht="15.75">
      <c r="A48" s="44"/>
      <c r="B48" s="44"/>
      <c r="G48" s="85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</row>
    <row r="49" spans="1:18" s="39" customFormat="1" ht="15.75">
      <c r="A49" s="44"/>
      <c r="B49" s="44"/>
      <c r="G49" s="85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</row>
    <row r="50" spans="1:18" s="39" customFormat="1" ht="15.75">
      <c r="A50" s="44"/>
      <c r="B50" s="44"/>
      <c r="G50" s="85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</row>
    <row r="51" spans="1:18" s="39" customFormat="1" ht="15.75">
      <c r="A51" s="44"/>
      <c r="B51" s="44"/>
      <c r="G51" s="85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</row>
    <row r="52" spans="1:18" s="39" customFormat="1" ht="15.75">
      <c r="A52" s="44"/>
      <c r="B52" s="44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</row>
    <row r="53" spans="1:18" s="39" customFormat="1" ht="15.75">
      <c r="A53" s="44"/>
      <c r="B53" s="44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</row>
    <row r="54" spans="1:18" s="39" customFormat="1" ht="15.75">
      <c r="A54" s="44"/>
      <c r="B54" s="44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</row>
    <row r="55" spans="1:113" ht="15.75">
      <c r="A55" s="44"/>
      <c r="B55" s="44"/>
      <c r="C55" s="39"/>
      <c r="D55" s="39"/>
      <c r="E55" s="2"/>
      <c r="G55" s="57"/>
      <c r="H55" s="58"/>
      <c r="I55" s="58"/>
      <c r="J55" s="58"/>
      <c r="K55" s="58"/>
      <c r="L55" s="58"/>
      <c r="M55" s="57"/>
      <c r="N55" s="57"/>
      <c r="O55" s="57"/>
      <c r="P55" s="57"/>
      <c r="Q55" s="57"/>
      <c r="R55" s="57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</row>
    <row r="56" spans="1:113" ht="15.75">
      <c r="A56" s="44"/>
      <c r="B56" s="44"/>
      <c r="C56" s="39"/>
      <c r="D56" s="39"/>
      <c r="E56" s="2"/>
      <c r="G56" s="57"/>
      <c r="H56" s="58"/>
      <c r="I56" s="58"/>
      <c r="J56" s="58"/>
      <c r="K56" s="58"/>
      <c r="L56" s="58"/>
      <c r="M56" s="57"/>
      <c r="N56" s="57"/>
      <c r="O56" s="57"/>
      <c r="P56" s="57"/>
      <c r="Q56" s="57"/>
      <c r="R56" s="57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</row>
    <row r="57" spans="1:113" ht="15.75">
      <c r="A57" s="44"/>
      <c r="B57" s="44"/>
      <c r="C57" s="39"/>
      <c r="D57" s="39"/>
      <c r="E57" s="2"/>
      <c r="G57" s="57"/>
      <c r="H57" s="58"/>
      <c r="I57" s="58"/>
      <c r="J57" s="58"/>
      <c r="K57" s="58"/>
      <c r="L57" s="58"/>
      <c r="M57" s="57"/>
      <c r="N57" s="57"/>
      <c r="O57" s="57"/>
      <c r="P57" s="57"/>
      <c r="Q57" s="57"/>
      <c r="R57" s="57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</row>
    <row r="58" spans="1:113" ht="15.75">
      <c r="A58" s="44"/>
      <c r="B58" s="44"/>
      <c r="C58" s="39"/>
      <c r="D58" s="39"/>
      <c r="E58" s="2"/>
      <c r="G58" s="57"/>
      <c r="H58" s="58"/>
      <c r="I58" s="58"/>
      <c r="J58" s="58"/>
      <c r="K58" s="58"/>
      <c r="L58" s="58"/>
      <c r="M58" s="57"/>
      <c r="N58" s="57"/>
      <c r="O58" s="57"/>
      <c r="P58" s="57"/>
      <c r="Q58" s="57"/>
      <c r="R58" s="57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</row>
    <row r="59" spans="1:113" ht="15.75">
      <c r="A59" s="44"/>
      <c r="B59" s="44"/>
      <c r="C59" s="39"/>
      <c r="D59" s="39"/>
      <c r="E59" s="2"/>
      <c r="G59" s="57"/>
      <c r="H59" s="58"/>
      <c r="I59" s="58"/>
      <c r="J59" s="58"/>
      <c r="K59" s="58"/>
      <c r="L59" s="58"/>
      <c r="M59" s="57"/>
      <c r="N59" s="57"/>
      <c r="O59" s="57"/>
      <c r="P59" s="57"/>
      <c r="Q59" s="57"/>
      <c r="R59" s="57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</row>
    <row r="60" spans="1:113" ht="15.75">
      <c r="A60" s="44"/>
      <c r="B60" s="44"/>
      <c r="C60" s="39"/>
      <c r="D60" s="39"/>
      <c r="E60" s="2"/>
      <c r="G60" s="57"/>
      <c r="H60" s="58"/>
      <c r="I60" s="58"/>
      <c r="J60" s="58"/>
      <c r="K60" s="58"/>
      <c r="L60" s="58"/>
      <c r="M60" s="57"/>
      <c r="N60" s="57"/>
      <c r="O60" s="57"/>
      <c r="P60" s="57"/>
      <c r="Q60" s="57"/>
      <c r="R60" s="57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</row>
    <row r="61" spans="1:113" ht="15.75">
      <c r="A61" s="44"/>
      <c r="B61" s="44"/>
      <c r="C61" s="39"/>
      <c r="D61" s="39"/>
      <c r="E61" s="2"/>
      <c r="G61" s="57"/>
      <c r="H61" s="58"/>
      <c r="I61" s="58"/>
      <c r="J61" s="58"/>
      <c r="K61" s="58"/>
      <c r="L61" s="58"/>
      <c r="M61" s="57"/>
      <c r="N61" s="57"/>
      <c r="O61" s="57"/>
      <c r="P61" s="57"/>
      <c r="Q61" s="57"/>
      <c r="R61" s="57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</row>
    <row r="62" spans="1:113" ht="15.75">
      <c r="A62" s="44"/>
      <c r="B62" s="44"/>
      <c r="C62" s="39"/>
      <c r="D62" s="39"/>
      <c r="E62" s="2"/>
      <c r="G62" s="57"/>
      <c r="H62" s="58"/>
      <c r="I62" s="58"/>
      <c r="J62" s="58"/>
      <c r="K62" s="58"/>
      <c r="L62" s="58"/>
      <c r="M62" s="57"/>
      <c r="N62" s="57"/>
      <c r="O62" s="57"/>
      <c r="P62" s="57"/>
      <c r="Q62" s="57"/>
      <c r="R62" s="57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</row>
    <row r="63" spans="1:113" ht="15.75">
      <c r="A63" s="44"/>
      <c r="B63" s="44"/>
      <c r="C63" s="39"/>
      <c r="D63" s="39"/>
      <c r="E63" s="2"/>
      <c r="G63" s="57"/>
      <c r="H63" s="58"/>
      <c r="I63" s="58"/>
      <c r="J63" s="58"/>
      <c r="K63" s="58"/>
      <c r="L63" s="58"/>
      <c r="M63" s="57"/>
      <c r="N63" s="57"/>
      <c r="O63" s="57"/>
      <c r="P63" s="57"/>
      <c r="Q63" s="57"/>
      <c r="R63" s="57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</row>
    <row r="64" spans="1:113" ht="15.75">
      <c r="A64" s="44"/>
      <c r="B64" s="44"/>
      <c r="C64" s="39"/>
      <c r="D64" s="39"/>
      <c r="E64" s="2"/>
      <c r="G64" s="57"/>
      <c r="H64" s="58"/>
      <c r="I64" s="58"/>
      <c r="J64" s="58"/>
      <c r="K64" s="58"/>
      <c r="L64" s="58"/>
      <c r="M64" s="57"/>
      <c r="N64" s="57"/>
      <c r="O64" s="57"/>
      <c r="P64" s="57"/>
      <c r="Q64" s="57"/>
      <c r="R64" s="57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</row>
    <row r="65" spans="1:113" ht="15.75">
      <c r="A65" s="44"/>
      <c r="B65" s="44"/>
      <c r="C65" s="39"/>
      <c r="D65" s="39"/>
      <c r="E65" s="2"/>
      <c r="G65" s="57"/>
      <c r="H65" s="58"/>
      <c r="I65" s="58"/>
      <c r="J65" s="58"/>
      <c r="K65" s="58"/>
      <c r="L65" s="58"/>
      <c r="M65" s="57"/>
      <c r="N65" s="57"/>
      <c r="O65" s="57"/>
      <c r="P65" s="57"/>
      <c r="Q65" s="57"/>
      <c r="R65" s="57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</row>
    <row r="66" spans="1:113" ht="15.75">
      <c r="A66" s="44"/>
      <c r="B66" s="44"/>
      <c r="C66" s="39"/>
      <c r="D66" s="39"/>
      <c r="E66" s="2"/>
      <c r="G66" s="57"/>
      <c r="H66" s="62"/>
      <c r="I66" s="62"/>
      <c r="J66" s="62"/>
      <c r="K66" s="62"/>
      <c r="L66" s="62"/>
      <c r="M66" s="57"/>
      <c r="N66" s="57"/>
      <c r="O66" s="57"/>
      <c r="P66" s="57"/>
      <c r="Q66" s="57"/>
      <c r="R66" s="57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</row>
    <row r="67" spans="1:113" ht="15.75">
      <c r="A67" s="44"/>
      <c r="B67" s="44"/>
      <c r="C67" s="39"/>
      <c r="D67" s="39"/>
      <c r="E67" s="2"/>
      <c r="G67" s="57"/>
      <c r="H67" s="62"/>
      <c r="I67" s="62"/>
      <c r="J67" s="62"/>
      <c r="K67" s="62"/>
      <c r="L67" s="62"/>
      <c r="M67" s="57"/>
      <c r="N67" s="57"/>
      <c r="O67" s="57"/>
      <c r="P67" s="57"/>
      <c r="Q67" s="57"/>
      <c r="R67" s="57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</row>
    <row r="68" spans="1:113" ht="15.75">
      <c r="A68" s="44"/>
      <c r="B68" s="44"/>
      <c r="C68" s="39"/>
      <c r="D68" s="39"/>
      <c r="E68" s="2"/>
      <c r="G68" s="57"/>
      <c r="H68" s="62"/>
      <c r="I68" s="62"/>
      <c r="J68" s="62"/>
      <c r="K68" s="62"/>
      <c r="L68" s="62"/>
      <c r="M68" s="57"/>
      <c r="N68" s="57"/>
      <c r="O68" s="57"/>
      <c r="P68" s="57"/>
      <c r="Q68" s="57"/>
      <c r="R68" s="57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</row>
    <row r="69" spans="1:113" ht="15.75">
      <c r="A69" s="44"/>
      <c r="B69" s="44"/>
      <c r="C69" s="39"/>
      <c r="D69" s="39"/>
      <c r="E69" s="2"/>
      <c r="G69" s="57"/>
      <c r="H69" s="63"/>
      <c r="I69" s="63"/>
      <c r="J69" s="63"/>
      <c r="K69" s="63"/>
      <c r="L69" s="63"/>
      <c r="M69" s="57"/>
      <c r="N69" s="57"/>
      <c r="O69" s="57"/>
      <c r="P69" s="57"/>
      <c r="Q69" s="57"/>
      <c r="R69" s="57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</row>
    <row r="70" spans="1:113" ht="15.75">
      <c r="A70" s="44"/>
      <c r="B70" s="44"/>
      <c r="C70" s="39"/>
      <c r="D70" s="39"/>
      <c r="E70" s="2"/>
      <c r="G70" s="57"/>
      <c r="H70" s="62"/>
      <c r="I70" s="62"/>
      <c r="J70" s="62"/>
      <c r="K70" s="62"/>
      <c r="L70" s="62"/>
      <c r="M70" s="57"/>
      <c r="N70" s="57"/>
      <c r="O70" s="57"/>
      <c r="P70" s="57"/>
      <c r="Q70" s="57"/>
      <c r="R70" s="57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</row>
    <row r="71" spans="1:113" ht="15.75">
      <c r="A71" s="44"/>
      <c r="B71" s="44"/>
      <c r="C71" s="39"/>
      <c r="D71" s="39"/>
      <c r="E71" s="2"/>
      <c r="G71" s="57"/>
      <c r="H71" s="58"/>
      <c r="I71" s="58"/>
      <c r="J71" s="58"/>
      <c r="K71" s="58"/>
      <c r="L71" s="58"/>
      <c r="M71" s="57"/>
      <c r="N71" s="57"/>
      <c r="O71" s="57"/>
      <c r="P71" s="57"/>
      <c r="Q71" s="57"/>
      <c r="R71" s="57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</row>
    <row r="72" spans="1:113" ht="15.75">
      <c r="A72" s="44"/>
      <c r="B72" s="44"/>
      <c r="C72" s="39"/>
      <c r="D72" s="39"/>
      <c r="E72" s="2"/>
      <c r="G72" s="57"/>
      <c r="H72" s="58"/>
      <c r="I72" s="58"/>
      <c r="J72" s="58"/>
      <c r="K72" s="58"/>
      <c r="L72" s="58"/>
      <c r="M72" s="57"/>
      <c r="N72" s="57"/>
      <c r="O72" s="57"/>
      <c r="P72" s="57"/>
      <c r="Q72" s="57"/>
      <c r="R72" s="57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</row>
    <row r="73" spans="1:113" ht="15.75">
      <c r="A73" s="44"/>
      <c r="B73" s="44"/>
      <c r="C73" s="39"/>
      <c r="D73" s="39"/>
      <c r="E73" s="2"/>
      <c r="G73" s="57"/>
      <c r="H73" s="58"/>
      <c r="I73" s="58"/>
      <c r="J73" s="58"/>
      <c r="K73" s="58"/>
      <c r="L73" s="58"/>
      <c r="M73" s="57"/>
      <c r="N73" s="57"/>
      <c r="O73" s="57"/>
      <c r="P73" s="57"/>
      <c r="Q73" s="57"/>
      <c r="R73" s="57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</row>
    <row r="74" spans="1:113" ht="15.75">
      <c r="A74" s="44"/>
      <c r="B74" s="44"/>
      <c r="C74" s="39"/>
      <c r="D74" s="39"/>
      <c r="E74" s="2"/>
      <c r="G74" s="57"/>
      <c r="H74" s="58"/>
      <c r="I74" s="58"/>
      <c r="J74" s="58"/>
      <c r="K74" s="58"/>
      <c r="L74" s="58"/>
      <c r="M74" s="57"/>
      <c r="N74" s="57"/>
      <c r="O74" s="57"/>
      <c r="P74" s="57"/>
      <c r="Q74" s="57"/>
      <c r="R74" s="57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</row>
    <row r="75" spans="1:113" ht="15.75">
      <c r="A75" s="44"/>
      <c r="B75" s="44"/>
      <c r="C75" s="39"/>
      <c r="D75" s="39"/>
      <c r="E75" s="2"/>
      <c r="G75" s="57"/>
      <c r="H75" s="58"/>
      <c r="I75" s="58"/>
      <c r="J75" s="58"/>
      <c r="K75" s="58"/>
      <c r="L75" s="58"/>
      <c r="M75" s="57"/>
      <c r="N75" s="57"/>
      <c r="O75" s="57"/>
      <c r="P75" s="57"/>
      <c r="Q75" s="57"/>
      <c r="R75" s="57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</row>
    <row r="76" spans="1:113" ht="15.75">
      <c r="A76" s="44"/>
      <c r="B76" s="44"/>
      <c r="C76" s="39"/>
      <c r="D76" s="39"/>
      <c r="E76" s="2"/>
      <c r="G76" s="57"/>
      <c r="H76" s="58"/>
      <c r="I76" s="58"/>
      <c r="J76" s="58"/>
      <c r="K76" s="58"/>
      <c r="L76" s="58"/>
      <c r="M76" s="57"/>
      <c r="N76" s="57"/>
      <c r="O76" s="57"/>
      <c r="P76" s="57"/>
      <c r="Q76" s="57"/>
      <c r="R76" s="57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</row>
    <row r="77" spans="1:113" ht="15.75">
      <c r="A77" s="44"/>
      <c r="B77" s="44"/>
      <c r="C77" s="39"/>
      <c r="D77" s="39"/>
      <c r="E77" s="2"/>
      <c r="G77" s="57"/>
      <c r="H77" s="58"/>
      <c r="I77" s="58"/>
      <c r="J77" s="58"/>
      <c r="K77" s="58"/>
      <c r="L77" s="58"/>
      <c r="M77" s="57"/>
      <c r="N77" s="57"/>
      <c r="O77" s="57"/>
      <c r="P77" s="57"/>
      <c r="Q77" s="57"/>
      <c r="R77" s="57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</row>
    <row r="78" spans="1:113" ht="15.75">
      <c r="A78" s="44"/>
      <c r="B78" s="44"/>
      <c r="C78" s="39"/>
      <c r="D78" s="39"/>
      <c r="E78" s="2"/>
      <c r="G78" s="57"/>
      <c r="H78" s="58"/>
      <c r="I78" s="58"/>
      <c r="J78" s="58"/>
      <c r="K78" s="58"/>
      <c r="L78" s="58"/>
      <c r="M78" s="57"/>
      <c r="N78" s="57"/>
      <c r="O78" s="57"/>
      <c r="P78" s="57"/>
      <c r="Q78" s="57"/>
      <c r="R78" s="57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</row>
    <row r="79" spans="1:113" ht="15.75">
      <c r="A79" s="44"/>
      <c r="B79" s="44"/>
      <c r="C79" s="39"/>
      <c r="D79" s="39"/>
      <c r="E79" s="2"/>
      <c r="G79" s="57"/>
      <c r="H79" s="58"/>
      <c r="I79" s="58"/>
      <c r="J79" s="58"/>
      <c r="K79" s="58"/>
      <c r="L79" s="58"/>
      <c r="M79" s="57"/>
      <c r="N79" s="57"/>
      <c r="O79" s="57"/>
      <c r="P79" s="57"/>
      <c r="Q79" s="57"/>
      <c r="R79" s="57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</row>
    <row r="80" spans="1:113" ht="15.75">
      <c r="A80" s="44"/>
      <c r="B80" s="44"/>
      <c r="C80" s="39"/>
      <c r="D80" s="39"/>
      <c r="E80" s="2"/>
      <c r="G80" s="57"/>
      <c r="H80" s="58"/>
      <c r="I80" s="58"/>
      <c r="J80" s="58"/>
      <c r="K80" s="58"/>
      <c r="L80" s="58"/>
      <c r="M80" s="57"/>
      <c r="N80" s="57"/>
      <c r="O80" s="57"/>
      <c r="P80" s="57"/>
      <c r="Q80" s="57"/>
      <c r="R80" s="57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</row>
    <row r="81" spans="1:113" ht="15.75">
      <c r="A81" s="44"/>
      <c r="B81" s="44"/>
      <c r="C81" s="39"/>
      <c r="D81" s="39"/>
      <c r="E81" s="2"/>
      <c r="G81" s="57"/>
      <c r="H81" s="58"/>
      <c r="I81" s="58"/>
      <c r="J81" s="58"/>
      <c r="K81" s="58"/>
      <c r="L81" s="58"/>
      <c r="M81" s="57"/>
      <c r="N81" s="57"/>
      <c r="O81" s="57"/>
      <c r="P81" s="57"/>
      <c r="Q81" s="57"/>
      <c r="R81" s="57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</row>
    <row r="82" spans="1:113" ht="15.75">
      <c r="A82" s="44"/>
      <c r="B82" s="44"/>
      <c r="C82" s="39"/>
      <c r="D82" s="39"/>
      <c r="E82" s="2"/>
      <c r="G82" s="57"/>
      <c r="H82" s="58"/>
      <c r="I82" s="58"/>
      <c r="J82" s="58"/>
      <c r="K82" s="58"/>
      <c r="L82" s="58"/>
      <c r="M82" s="57"/>
      <c r="N82" s="57"/>
      <c r="O82" s="57"/>
      <c r="P82" s="57"/>
      <c r="Q82" s="57"/>
      <c r="R82" s="57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</row>
    <row r="83" spans="1:113" ht="15.75">
      <c r="A83" s="44"/>
      <c r="B83" s="44"/>
      <c r="C83" s="39"/>
      <c r="D83" s="39"/>
      <c r="E83" s="2"/>
      <c r="G83" s="57"/>
      <c r="H83" s="58"/>
      <c r="I83" s="58"/>
      <c r="J83" s="58"/>
      <c r="K83" s="58"/>
      <c r="L83" s="58"/>
      <c r="M83" s="57"/>
      <c r="N83" s="57"/>
      <c r="O83" s="57"/>
      <c r="P83" s="57"/>
      <c r="Q83" s="57"/>
      <c r="R83" s="57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</row>
    <row r="84" spans="1:113" ht="15.75">
      <c r="A84" s="44"/>
      <c r="B84" s="44"/>
      <c r="C84" s="39"/>
      <c r="D84" s="39"/>
      <c r="E84" s="2"/>
      <c r="G84" s="57"/>
      <c r="H84" s="58"/>
      <c r="I84" s="58"/>
      <c r="J84" s="58"/>
      <c r="K84" s="58"/>
      <c r="L84" s="58"/>
      <c r="M84" s="57"/>
      <c r="N84" s="57"/>
      <c r="O84" s="57"/>
      <c r="P84" s="57"/>
      <c r="Q84" s="57"/>
      <c r="R84" s="57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</row>
    <row r="85" spans="1:113" ht="15.75">
      <c r="A85" s="44"/>
      <c r="B85" s="44"/>
      <c r="C85" s="39"/>
      <c r="D85" s="39"/>
      <c r="E85" s="2"/>
      <c r="G85" s="57"/>
      <c r="H85" s="58"/>
      <c r="I85" s="58"/>
      <c r="J85" s="58"/>
      <c r="K85" s="58"/>
      <c r="L85" s="58"/>
      <c r="M85" s="57"/>
      <c r="N85" s="57"/>
      <c r="O85" s="57"/>
      <c r="P85" s="57"/>
      <c r="Q85" s="57"/>
      <c r="R85" s="57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</row>
    <row r="86" spans="1:113" ht="15.75">
      <c r="A86" s="44"/>
      <c r="B86" s="44"/>
      <c r="C86" s="39"/>
      <c r="D86" s="39"/>
      <c r="E86" s="2"/>
      <c r="G86" s="57"/>
      <c r="H86" s="58"/>
      <c r="I86" s="58"/>
      <c r="J86" s="58"/>
      <c r="K86" s="58"/>
      <c r="L86" s="58"/>
      <c r="M86" s="57"/>
      <c r="N86" s="57"/>
      <c r="O86" s="57"/>
      <c r="P86" s="57"/>
      <c r="Q86" s="57"/>
      <c r="R86" s="57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</row>
    <row r="87" spans="1:113" ht="15.75">
      <c r="A87" s="44"/>
      <c r="B87" s="44"/>
      <c r="C87" s="39"/>
      <c r="D87" s="39"/>
      <c r="E87" s="2"/>
      <c r="G87" s="57"/>
      <c r="H87" s="58"/>
      <c r="I87" s="58"/>
      <c r="J87" s="58"/>
      <c r="K87" s="58"/>
      <c r="L87" s="58"/>
      <c r="M87" s="57"/>
      <c r="N87" s="57"/>
      <c r="O87" s="57"/>
      <c r="P87" s="57"/>
      <c r="Q87" s="57"/>
      <c r="R87" s="57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</row>
    <row r="88" spans="1:113" ht="15.75">
      <c r="A88" s="44"/>
      <c r="B88" s="44"/>
      <c r="C88" s="39"/>
      <c r="D88" s="39"/>
      <c r="E88" s="2"/>
      <c r="G88" s="57"/>
      <c r="H88" s="58"/>
      <c r="I88" s="58"/>
      <c r="J88" s="58"/>
      <c r="K88" s="58"/>
      <c r="L88" s="58"/>
      <c r="M88" s="57"/>
      <c r="N88" s="57"/>
      <c r="O88" s="57"/>
      <c r="P88" s="57"/>
      <c r="Q88" s="57"/>
      <c r="R88" s="57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</row>
    <row r="89" spans="1:113" ht="15.75">
      <c r="A89" s="44"/>
      <c r="B89" s="44"/>
      <c r="C89" s="39"/>
      <c r="D89" s="39"/>
      <c r="E89" s="2"/>
      <c r="G89" s="57"/>
      <c r="H89" s="58"/>
      <c r="I89" s="58"/>
      <c r="J89" s="58"/>
      <c r="K89" s="58"/>
      <c r="L89" s="58"/>
      <c r="M89" s="57"/>
      <c r="N89" s="57"/>
      <c r="O89" s="57"/>
      <c r="P89" s="57"/>
      <c r="Q89" s="57"/>
      <c r="R89" s="57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</row>
    <row r="90" spans="1:113" ht="15.75">
      <c r="A90" s="44"/>
      <c r="B90" s="44"/>
      <c r="C90" s="39"/>
      <c r="D90" s="39"/>
      <c r="E90" s="2"/>
      <c r="G90" s="57"/>
      <c r="H90" s="58"/>
      <c r="I90" s="58"/>
      <c r="J90" s="58"/>
      <c r="K90" s="58"/>
      <c r="L90" s="58"/>
      <c r="M90" s="57"/>
      <c r="N90" s="57"/>
      <c r="O90" s="57"/>
      <c r="P90" s="57"/>
      <c r="Q90" s="57"/>
      <c r="R90" s="57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</row>
    <row r="91" spans="1:113" ht="15.75">
      <c r="A91" s="44"/>
      <c r="B91" s="44"/>
      <c r="C91" s="39"/>
      <c r="D91" s="39"/>
      <c r="E91" s="2"/>
      <c r="G91" s="57"/>
      <c r="H91" s="58"/>
      <c r="I91" s="58"/>
      <c r="J91" s="58"/>
      <c r="K91" s="58"/>
      <c r="L91" s="58"/>
      <c r="M91" s="57"/>
      <c r="N91" s="57"/>
      <c r="O91" s="57"/>
      <c r="P91" s="57"/>
      <c r="Q91" s="57"/>
      <c r="R91" s="57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</row>
    <row r="92" spans="1:113" ht="15.75">
      <c r="A92" s="44"/>
      <c r="B92" s="44"/>
      <c r="C92" s="39"/>
      <c r="D92" s="39"/>
      <c r="E92" s="2"/>
      <c r="G92" s="57"/>
      <c r="H92" s="58"/>
      <c r="I92" s="58"/>
      <c r="J92" s="58"/>
      <c r="K92" s="58"/>
      <c r="L92" s="58"/>
      <c r="M92" s="57"/>
      <c r="N92" s="57"/>
      <c r="O92" s="57"/>
      <c r="P92" s="57"/>
      <c r="Q92" s="57"/>
      <c r="R92" s="57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</row>
    <row r="93" spans="1:113" ht="15.75">
      <c r="A93" s="44"/>
      <c r="B93" s="44"/>
      <c r="C93" s="39"/>
      <c r="D93" s="39"/>
      <c r="E93" s="2"/>
      <c r="G93" s="57"/>
      <c r="H93" s="58"/>
      <c r="I93" s="58"/>
      <c r="J93" s="58"/>
      <c r="K93" s="58"/>
      <c r="L93" s="58"/>
      <c r="M93" s="57"/>
      <c r="N93" s="57"/>
      <c r="O93" s="57"/>
      <c r="P93" s="57"/>
      <c r="Q93" s="57"/>
      <c r="R93" s="57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</row>
    <row r="94" spans="1:113" ht="15.75">
      <c r="A94" s="44"/>
      <c r="B94" s="44"/>
      <c r="C94" s="39"/>
      <c r="D94" s="39"/>
      <c r="E94" s="2"/>
      <c r="G94" s="57"/>
      <c r="H94" s="58"/>
      <c r="I94" s="58"/>
      <c r="J94" s="58"/>
      <c r="K94" s="58"/>
      <c r="L94" s="58"/>
      <c r="M94" s="57"/>
      <c r="N94" s="57"/>
      <c r="O94" s="57"/>
      <c r="P94" s="57"/>
      <c r="Q94" s="57"/>
      <c r="R94" s="57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  <c r="DF94" s="39"/>
      <c r="DG94" s="39"/>
      <c r="DH94" s="39"/>
      <c r="DI94" s="39"/>
    </row>
    <row r="95" spans="1:113" ht="15.75">
      <c r="A95" s="44"/>
      <c r="B95" s="44"/>
      <c r="C95" s="39"/>
      <c r="D95" s="39"/>
      <c r="E95" s="2"/>
      <c r="G95" s="57"/>
      <c r="H95" s="58"/>
      <c r="I95" s="58"/>
      <c r="J95" s="58"/>
      <c r="K95" s="58"/>
      <c r="L95" s="58"/>
      <c r="M95" s="57"/>
      <c r="N95" s="57"/>
      <c r="O95" s="57"/>
      <c r="P95" s="57"/>
      <c r="Q95" s="57"/>
      <c r="R95" s="57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/>
    </row>
    <row r="96" spans="1:113" ht="15.75">
      <c r="A96" s="44"/>
      <c r="B96" s="44"/>
      <c r="C96" s="39"/>
      <c r="D96" s="39"/>
      <c r="E96" s="2"/>
      <c r="G96" s="57"/>
      <c r="H96" s="58"/>
      <c r="I96" s="58"/>
      <c r="J96" s="58"/>
      <c r="K96" s="58"/>
      <c r="L96" s="58"/>
      <c r="M96" s="57"/>
      <c r="N96" s="57"/>
      <c r="O96" s="57"/>
      <c r="P96" s="57"/>
      <c r="Q96" s="57"/>
      <c r="R96" s="57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</row>
    <row r="97" spans="1:113" ht="15.75">
      <c r="A97" s="44"/>
      <c r="B97" s="44"/>
      <c r="C97" s="39"/>
      <c r="D97" s="39"/>
      <c r="E97" s="2"/>
      <c r="G97" s="57"/>
      <c r="H97" s="58"/>
      <c r="I97" s="58"/>
      <c r="J97" s="58"/>
      <c r="K97" s="58"/>
      <c r="L97" s="58"/>
      <c r="M97" s="57"/>
      <c r="N97" s="57"/>
      <c r="O97" s="57"/>
      <c r="P97" s="57"/>
      <c r="Q97" s="57"/>
      <c r="R97" s="57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  <c r="DF97" s="39"/>
      <c r="DG97" s="39"/>
      <c r="DH97" s="39"/>
      <c r="DI97" s="39"/>
    </row>
    <row r="98" spans="1:113" ht="15.75">
      <c r="A98" s="44"/>
      <c r="B98" s="44"/>
      <c r="C98" s="39"/>
      <c r="D98" s="39"/>
      <c r="E98" s="2"/>
      <c r="G98" s="57"/>
      <c r="H98" s="58"/>
      <c r="I98" s="58"/>
      <c r="J98" s="58"/>
      <c r="K98" s="58"/>
      <c r="L98" s="58"/>
      <c r="M98" s="57"/>
      <c r="N98" s="57"/>
      <c r="O98" s="57"/>
      <c r="P98" s="57"/>
      <c r="Q98" s="57"/>
      <c r="R98" s="57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</row>
    <row r="99" spans="1:113" ht="15.75">
      <c r="A99" s="44"/>
      <c r="B99" s="44"/>
      <c r="C99" s="39"/>
      <c r="D99" s="39"/>
      <c r="E99" s="2"/>
      <c r="G99" s="57"/>
      <c r="H99" s="58"/>
      <c r="I99" s="58"/>
      <c r="J99" s="58"/>
      <c r="K99" s="58"/>
      <c r="L99" s="58"/>
      <c r="M99" s="57"/>
      <c r="N99" s="57"/>
      <c r="O99" s="57"/>
      <c r="P99" s="57"/>
      <c r="Q99" s="57"/>
      <c r="R99" s="57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/>
      <c r="DF99" s="39"/>
      <c r="DG99" s="39"/>
      <c r="DH99" s="39"/>
      <c r="DI99" s="39"/>
    </row>
    <row r="100" spans="1:113" ht="15.75">
      <c r="A100" s="44"/>
      <c r="B100" s="44"/>
      <c r="C100" s="39"/>
      <c r="D100" s="39"/>
      <c r="E100" s="2"/>
      <c r="G100" s="57"/>
      <c r="H100" s="58"/>
      <c r="I100" s="58"/>
      <c r="J100" s="58"/>
      <c r="K100" s="58"/>
      <c r="L100" s="58"/>
      <c r="M100" s="57"/>
      <c r="N100" s="57"/>
      <c r="O100" s="57"/>
      <c r="P100" s="57"/>
      <c r="Q100" s="57"/>
      <c r="R100" s="57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  <c r="DF100" s="39"/>
      <c r="DG100" s="39"/>
      <c r="DH100" s="39"/>
      <c r="DI100" s="39"/>
    </row>
    <row r="101" spans="1:113" ht="15.75">
      <c r="A101" s="44"/>
      <c r="B101" s="44"/>
      <c r="C101" s="39"/>
      <c r="D101" s="39"/>
      <c r="E101" s="2"/>
      <c r="G101" s="57"/>
      <c r="H101" s="58"/>
      <c r="I101" s="58"/>
      <c r="J101" s="58"/>
      <c r="K101" s="58"/>
      <c r="L101" s="58"/>
      <c r="M101" s="57"/>
      <c r="N101" s="57"/>
      <c r="O101" s="57"/>
      <c r="P101" s="57"/>
      <c r="Q101" s="57"/>
      <c r="R101" s="57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  <c r="DD101" s="39"/>
      <c r="DE101" s="39"/>
      <c r="DF101" s="39"/>
      <c r="DG101" s="39"/>
      <c r="DH101" s="39"/>
      <c r="DI101" s="39"/>
    </row>
    <row r="102" spans="1:113" ht="15.75">
      <c r="A102" s="44"/>
      <c r="B102" s="44"/>
      <c r="C102" s="39"/>
      <c r="D102" s="39"/>
      <c r="E102" s="2"/>
      <c r="G102" s="57"/>
      <c r="H102" s="58"/>
      <c r="I102" s="58"/>
      <c r="J102" s="58"/>
      <c r="K102" s="58"/>
      <c r="L102" s="58"/>
      <c r="M102" s="57"/>
      <c r="N102" s="57"/>
      <c r="O102" s="57"/>
      <c r="P102" s="57"/>
      <c r="Q102" s="57"/>
      <c r="R102" s="57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39"/>
      <c r="DE102" s="39"/>
      <c r="DF102" s="39"/>
      <c r="DG102" s="39"/>
      <c r="DH102" s="39"/>
      <c r="DI102" s="39"/>
    </row>
    <row r="103" spans="1:113" ht="15.75">
      <c r="A103" s="44"/>
      <c r="B103" s="44"/>
      <c r="C103" s="39"/>
      <c r="D103" s="39"/>
      <c r="E103" s="2"/>
      <c r="G103" s="57"/>
      <c r="H103" s="58"/>
      <c r="I103" s="58"/>
      <c r="J103" s="58"/>
      <c r="K103" s="58"/>
      <c r="L103" s="58"/>
      <c r="M103" s="57"/>
      <c r="N103" s="57"/>
      <c r="O103" s="57"/>
      <c r="P103" s="57"/>
      <c r="Q103" s="57"/>
      <c r="R103" s="57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  <c r="DF103" s="39"/>
      <c r="DG103" s="39"/>
      <c r="DH103" s="39"/>
      <c r="DI103" s="39"/>
    </row>
    <row r="104" spans="1:113" ht="15.75">
      <c r="A104" s="44"/>
      <c r="B104" s="44"/>
      <c r="C104" s="39"/>
      <c r="D104" s="39"/>
      <c r="E104" s="2"/>
      <c r="G104" s="57"/>
      <c r="H104" s="58"/>
      <c r="I104" s="58"/>
      <c r="J104" s="58"/>
      <c r="K104" s="58"/>
      <c r="L104" s="58"/>
      <c r="M104" s="57"/>
      <c r="N104" s="57"/>
      <c r="O104" s="57"/>
      <c r="P104" s="57"/>
      <c r="Q104" s="57"/>
      <c r="R104" s="57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/>
    </row>
    <row r="105" spans="1:113" ht="15.75">
      <c r="A105" s="44"/>
      <c r="B105" s="44"/>
      <c r="C105" s="39"/>
      <c r="D105" s="39"/>
      <c r="E105" s="2"/>
      <c r="G105" s="57"/>
      <c r="H105" s="58"/>
      <c r="I105" s="58"/>
      <c r="J105" s="58"/>
      <c r="K105" s="58"/>
      <c r="L105" s="58"/>
      <c r="M105" s="57"/>
      <c r="N105" s="57"/>
      <c r="O105" s="57"/>
      <c r="P105" s="57"/>
      <c r="Q105" s="57"/>
      <c r="R105" s="57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  <c r="DD105" s="39"/>
      <c r="DE105" s="39"/>
      <c r="DF105" s="39"/>
      <c r="DG105" s="39"/>
      <c r="DH105" s="39"/>
      <c r="DI105" s="39"/>
    </row>
    <row r="106" spans="1:113" ht="15.75">
      <c r="A106" s="44"/>
      <c r="B106" s="44"/>
      <c r="C106" s="39"/>
      <c r="D106" s="39"/>
      <c r="E106" s="2"/>
      <c r="G106" s="57"/>
      <c r="H106" s="58"/>
      <c r="I106" s="58"/>
      <c r="J106" s="58"/>
      <c r="K106" s="58"/>
      <c r="L106" s="58"/>
      <c r="M106" s="57"/>
      <c r="N106" s="57"/>
      <c r="O106" s="57"/>
      <c r="P106" s="57"/>
      <c r="Q106" s="57"/>
      <c r="R106" s="57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</row>
    <row r="107" spans="1:113" ht="15.75">
      <c r="A107" s="44"/>
      <c r="B107" s="44"/>
      <c r="C107" s="39"/>
      <c r="D107" s="39"/>
      <c r="E107" s="2"/>
      <c r="G107" s="57"/>
      <c r="H107" s="58"/>
      <c r="I107" s="58"/>
      <c r="J107" s="58"/>
      <c r="K107" s="58"/>
      <c r="L107" s="58"/>
      <c r="M107" s="57"/>
      <c r="N107" s="57"/>
      <c r="O107" s="57"/>
      <c r="P107" s="57"/>
      <c r="Q107" s="57"/>
      <c r="R107" s="57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/>
      <c r="DF107" s="39"/>
      <c r="DG107" s="39"/>
      <c r="DH107" s="39"/>
      <c r="DI107" s="39"/>
    </row>
    <row r="108" spans="1:113" ht="15.75">
      <c r="A108" s="44"/>
      <c r="B108" s="44"/>
      <c r="C108" s="39"/>
      <c r="D108" s="39"/>
      <c r="E108" s="2"/>
      <c r="G108" s="57"/>
      <c r="H108" s="58"/>
      <c r="I108" s="58"/>
      <c r="J108" s="58"/>
      <c r="K108" s="58"/>
      <c r="L108" s="58"/>
      <c r="M108" s="57"/>
      <c r="N108" s="57"/>
      <c r="O108" s="57"/>
      <c r="P108" s="57"/>
      <c r="Q108" s="57"/>
      <c r="R108" s="57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</row>
    <row r="109" spans="1:113" ht="15.75">
      <c r="A109" s="44"/>
      <c r="B109" s="44"/>
      <c r="C109" s="39"/>
      <c r="D109" s="39"/>
      <c r="E109" s="2"/>
      <c r="G109" s="57"/>
      <c r="H109" s="58"/>
      <c r="I109" s="58"/>
      <c r="J109" s="58"/>
      <c r="K109" s="58"/>
      <c r="L109" s="58"/>
      <c r="M109" s="57"/>
      <c r="N109" s="57"/>
      <c r="O109" s="57"/>
      <c r="P109" s="57"/>
      <c r="Q109" s="57"/>
      <c r="R109" s="57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  <c r="DF109" s="39"/>
      <c r="DG109" s="39"/>
      <c r="DH109" s="39"/>
      <c r="DI109" s="39"/>
    </row>
    <row r="110" spans="1:113" ht="15.75">
      <c r="A110" s="44"/>
      <c r="B110" s="44"/>
      <c r="C110" s="39"/>
      <c r="D110" s="39"/>
      <c r="E110" s="2"/>
      <c r="G110" s="57"/>
      <c r="H110" s="58"/>
      <c r="I110" s="58"/>
      <c r="J110" s="58"/>
      <c r="K110" s="58"/>
      <c r="L110" s="58"/>
      <c r="M110" s="57"/>
      <c r="N110" s="57"/>
      <c r="O110" s="57"/>
      <c r="P110" s="57"/>
      <c r="Q110" s="57"/>
      <c r="R110" s="57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  <c r="DF110" s="39"/>
      <c r="DG110" s="39"/>
      <c r="DH110" s="39"/>
      <c r="DI110" s="39"/>
    </row>
    <row r="111" spans="1:113" ht="15.75">
      <c r="A111" s="44"/>
      <c r="B111" s="44"/>
      <c r="C111" s="39"/>
      <c r="D111" s="39"/>
      <c r="E111" s="2"/>
      <c r="G111" s="57"/>
      <c r="H111" s="58"/>
      <c r="I111" s="58"/>
      <c r="J111" s="58"/>
      <c r="K111" s="58"/>
      <c r="L111" s="58"/>
      <c r="M111" s="57"/>
      <c r="N111" s="57"/>
      <c r="O111" s="57"/>
      <c r="P111" s="57"/>
      <c r="Q111" s="57"/>
      <c r="R111" s="57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  <c r="DD111" s="39"/>
      <c r="DE111" s="39"/>
      <c r="DF111" s="39"/>
      <c r="DG111" s="39"/>
      <c r="DH111" s="39"/>
      <c r="DI111" s="39"/>
    </row>
    <row r="112" spans="1:113" ht="15.75">
      <c r="A112" s="44"/>
      <c r="B112" s="44"/>
      <c r="C112" s="39"/>
      <c r="D112" s="39"/>
      <c r="E112" s="2"/>
      <c r="G112" s="57"/>
      <c r="H112" s="58"/>
      <c r="I112" s="58"/>
      <c r="J112" s="58"/>
      <c r="K112" s="58"/>
      <c r="L112" s="58"/>
      <c r="M112" s="57"/>
      <c r="N112" s="57"/>
      <c r="O112" s="57"/>
      <c r="P112" s="57"/>
      <c r="Q112" s="57"/>
      <c r="R112" s="57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39"/>
      <c r="DE112" s="39"/>
      <c r="DF112" s="39"/>
      <c r="DG112" s="39"/>
      <c r="DH112" s="39"/>
      <c r="DI112" s="39"/>
    </row>
    <row r="113" spans="1:113" ht="15.75">
      <c r="A113" s="44"/>
      <c r="B113" s="44"/>
      <c r="C113" s="39"/>
      <c r="D113" s="39"/>
      <c r="E113" s="2"/>
      <c r="G113" s="57"/>
      <c r="H113" s="58"/>
      <c r="I113" s="58"/>
      <c r="J113" s="58"/>
      <c r="K113" s="58"/>
      <c r="L113" s="58"/>
      <c r="M113" s="57"/>
      <c r="N113" s="57"/>
      <c r="O113" s="57"/>
      <c r="P113" s="57"/>
      <c r="Q113" s="57"/>
      <c r="R113" s="57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  <c r="DF113" s="39"/>
      <c r="DG113" s="39"/>
      <c r="DH113" s="39"/>
      <c r="DI113" s="39"/>
    </row>
    <row r="114" spans="1:113" ht="15.75">
      <c r="A114" s="44"/>
      <c r="B114" s="44"/>
      <c r="C114" s="39"/>
      <c r="D114" s="39"/>
      <c r="E114" s="2"/>
      <c r="G114" s="57"/>
      <c r="H114" s="58"/>
      <c r="I114" s="58"/>
      <c r="J114" s="58"/>
      <c r="K114" s="58"/>
      <c r="L114" s="58"/>
      <c r="M114" s="57"/>
      <c r="N114" s="57"/>
      <c r="O114" s="57"/>
      <c r="P114" s="57"/>
      <c r="Q114" s="57"/>
      <c r="R114" s="57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  <c r="DF114" s="39"/>
      <c r="DG114" s="39"/>
      <c r="DH114" s="39"/>
      <c r="DI114" s="39"/>
    </row>
    <row r="115" spans="1:113" ht="15.75">
      <c r="A115" s="44"/>
      <c r="B115" s="44"/>
      <c r="C115" s="39"/>
      <c r="D115" s="39"/>
      <c r="E115" s="2"/>
      <c r="G115" s="57"/>
      <c r="H115" s="58"/>
      <c r="I115" s="58"/>
      <c r="J115" s="58"/>
      <c r="K115" s="58"/>
      <c r="L115" s="58"/>
      <c r="M115" s="57"/>
      <c r="N115" s="57"/>
      <c r="O115" s="57"/>
      <c r="P115" s="57"/>
      <c r="Q115" s="57"/>
      <c r="R115" s="57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  <c r="DF115" s="39"/>
      <c r="DG115" s="39"/>
      <c r="DH115" s="39"/>
      <c r="DI115" s="39"/>
    </row>
    <row r="116" spans="1:113" ht="15.75">
      <c r="A116" s="44"/>
      <c r="B116" s="44"/>
      <c r="C116" s="39"/>
      <c r="D116" s="39"/>
      <c r="E116" s="2"/>
      <c r="G116" s="57"/>
      <c r="H116" s="58"/>
      <c r="I116" s="58"/>
      <c r="J116" s="58"/>
      <c r="K116" s="58"/>
      <c r="L116" s="58"/>
      <c r="M116" s="57"/>
      <c r="N116" s="57"/>
      <c r="O116" s="57"/>
      <c r="P116" s="57"/>
      <c r="Q116" s="57"/>
      <c r="R116" s="57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/>
      <c r="DF116" s="39"/>
      <c r="DG116" s="39"/>
      <c r="DH116" s="39"/>
      <c r="DI116" s="39"/>
    </row>
    <row r="117" spans="1:113" ht="15.75">
      <c r="A117" s="44"/>
      <c r="B117" s="44"/>
      <c r="C117" s="39"/>
      <c r="D117" s="39"/>
      <c r="E117" s="2"/>
      <c r="G117" s="57"/>
      <c r="H117" s="58"/>
      <c r="I117" s="58"/>
      <c r="J117" s="58"/>
      <c r="K117" s="58"/>
      <c r="L117" s="58"/>
      <c r="M117" s="57"/>
      <c r="N117" s="57"/>
      <c r="O117" s="57"/>
      <c r="P117" s="57"/>
      <c r="Q117" s="57"/>
      <c r="R117" s="57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  <c r="DE117" s="39"/>
      <c r="DF117" s="39"/>
      <c r="DG117" s="39"/>
      <c r="DH117" s="39"/>
      <c r="DI117" s="39"/>
    </row>
    <row r="118" spans="1:113" ht="15.75">
      <c r="A118" s="44"/>
      <c r="B118" s="44"/>
      <c r="C118" s="39"/>
      <c r="D118" s="39"/>
      <c r="E118" s="2"/>
      <c r="G118" s="57"/>
      <c r="H118" s="58"/>
      <c r="I118" s="58"/>
      <c r="J118" s="58"/>
      <c r="K118" s="58"/>
      <c r="L118" s="58"/>
      <c r="M118" s="57"/>
      <c r="N118" s="57"/>
      <c r="O118" s="57"/>
      <c r="P118" s="57"/>
      <c r="Q118" s="57"/>
      <c r="R118" s="57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/>
      <c r="DF118" s="39"/>
      <c r="DG118" s="39"/>
      <c r="DH118" s="39"/>
      <c r="DI118" s="39"/>
    </row>
    <row r="119" spans="1:113" ht="15.75">
      <c r="A119" s="44"/>
      <c r="B119" s="44"/>
      <c r="C119" s="39"/>
      <c r="D119" s="39"/>
      <c r="E119" s="2"/>
      <c r="G119" s="57"/>
      <c r="H119" s="58"/>
      <c r="I119" s="58"/>
      <c r="J119" s="58"/>
      <c r="K119" s="58"/>
      <c r="L119" s="58"/>
      <c r="M119" s="57"/>
      <c r="N119" s="57"/>
      <c r="O119" s="57"/>
      <c r="P119" s="57"/>
      <c r="Q119" s="57"/>
      <c r="R119" s="57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  <c r="DF119" s="39"/>
      <c r="DG119" s="39"/>
      <c r="DH119" s="39"/>
      <c r="DI119" s="39"/>
    </row>
    <row r="120" spans="1:113" ht="15.75">
      <c r="A120" s="44"/>
      <c r="B120" s="44"/>
      <c r="C120" s="39"/>
      <c r="D120" s="39"/>
      <c r="E120" s="2"/>
      <c r="G120" s="57"/>
      <c r="H120" s="58"/>
      <c r="I120" s="58"/>
      <c r="J120" s="58"/>
      <c r="K120" s="58"/>
      <c r="L120" s="58"/>
      <c r="M120" s="57"/>
      <c r="N120" s="57"/>
      <c r="O120" s="57"/>
      <c r="P120" s="57"/>
      <c r="Q120" s="57"/>
      <c r="R120" s="57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39"/>
      <c r="DD120" s="39"/>
      <c r="DE120" s="39"/>
      <c r="DF120" s="39"/>
      <c r="DG120" s="39"/>
      <c r="DH120" s="39"/>
      <c r="DI120" s="39"/>
    </row>
    <row r="121" spans="1:113" ht="15.75">
      <c r="A121" s="44"/>
      <c r="B121" s="44"/>
      <c r="C121" s="39"/>
      <c r="D121" s="39"/>
      <c r="E121" s="2"/>
      <c r="G121" s="57"/>
      <c r="H121" s="58"/>
      <c r="I121" s="58"/>
      <c r="J121" s="58"/>
      <c r="K121" s="58"/>
      <c r="L121" s="58"/>
      <c r="M121" s="57"/>
      <c r="N121" s="57"/>
      <c r="O121" s="57"/>
      <c r="P121" s="57"/>
      <c r="Q121" s="57"/>
      <c r="R121" s="57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  <c r="DD121" s="39"/>
      <c r="DE121" s="39"/>
      <c r="DF121" s="39"/>
      <c r="DG121" s="39"/>
      <c r="DH121" s="39"/>
      <c r="DI121" s="39"/>
    </row>
    <row r="122" spans="1:113" ht="15.75">
      <c r="A122" s="44"/>
      <c r="B122" s="44"/>
      <c r="C122" s="39"/>
      <c r="D122" s="39"/>
      <c r="E122" s="2"/>
      <c r="G122" s="57"/>
      <c r="H122" s="58"/>
      <c r="I122" s="58"/>
      <c r="J122" s="58"/>
      <c r="K122" s="58"/>
      <c r="L122" s="58"/>
      <c r="M122" s="57"/>
      <c r="N122" s="57"/>
      <c r="O122" s="57"/>
      <c r="P122" s="57"/>
      <c r="Q122" s="57"/>
      <c r="R122" s="57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39"/>
      <c r="DD122" s="39"/>
      <c r="DE122" s="39"/>
      <c r="DF122" s="39"/>
      <c r="DG122" s="39"/>
      <c r="DH122" s="39"/>
      <c r="DI122" s="39"/>
    </row>
    <row r="123" spans="1:113" ht="15.75">
      <c r="A123" s="44"/>
      <c r="B123" s="44"/>
      <c r="C123" s="39"/>
      <c r="D123" s="39"/>
      <c r="E123" s="2"/>
      <c r="G123" s="57"/>
      <c r="H123" s="58"/>
      <c r="I123" s="58"/>
      <c r="J123" s="58"/>
      <c r="K123" s="58"/>
      <c r="L123" s="58"/>
      <c r="M123" s="57"/>
      <c r="N123" s="57"/>
      <c r="O123" s="57"/>
      <c r="P123" s="57"/>
      <c r="Q123" s="57"/>
      <c r="R123" s="57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  <c r="DF123" s="39"/>
      <c r="DG123" s="39"/>
      <c r="DH123" s="39"/>
      <c r="DI123" s="39"/>
    </row>
    <row r="124" spans="1:113" ht="15.75">
      <c r="A124" s="44"/>
      <c r="B124" s="44"/>
      <c r="C124" s="39"/>
      <c r="D124" s="39"/>
      <c r="E124" s="2"/>
      <c r="G124" s="57"/>
      <c r="H124" s="58"/>
      <c r="I124" s="58"/>
      <c r="J124" s="58"/>
      <c r="K124" s="58"/>
      <c r="L124" s="58"/>
      <c r="M124" s="57"/>
      <c r="N124" s="57"/>
      <c r="O124" s="57"/>
      <c r="P124" s="57"/>
      <c r="Q124" s="57"/>
      <c r="R124" s="57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  <c r="DF124" s="39"/>
      <c r="DG124" s="39"/>
      <c r="DH124" s="39"/>
      <c r="DI124" s="39"/>
    </row>
    <row r="125" spans="1:113" ht="15.75">
      <c r="A125" s="44"/>
      <c r="B125" s="44"/>
      <c r="C125" s="39"/>
      <c r="D125" s="39"/>
      <c r="E125" s="2"/>
      <c r="G125" s="57"/>
      <c r="H125" s="58"/>
      <c r="I125" s="58"/>
      <c r="J125" s="58"/>
      <c r="K125" s="58"/>
      <c r="L125" s="58"/>
      <c r="M125" s="57"/>
      <c r="N125" s="57"/>
      <c r="O125" s="57"/>
      <c r="P125" s="57"/>
      <c r="Q125" s="57"/>
      <c r="R125" s="57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  <c r="DB125" s="39"/>
      <c r="DC125" s="39"/>
      <c r="DD125" s="39"/>
      <c r="DE125" s="39"/>
      <c r="DF125" s="39"/>
      <c r="DG125" s="39"/>
      <c r="DH125" s="39"/>
      <c r="DI125" s="39"/>
    </row>
    <row r="126" spans="1:113" ht="15.75">
      <c r="A126" s="44"/>
      <c r="B126" s="44"/>
      <c r="C126" s="39"/>
      <c r="D126" s="39"/>
      <c r="E126" s="2"/>
      <c r="G126" s="57"/>
      <c r="H126" s="58"/>
      <c r="I126" s="58"/>
      <c r="J126" s="58"/>
      <c r="K126" s="58"/>
      <c r="L126" s="58"/>
      <c r="M126" s="57"/>
      <c r="N126" s="57"/>
      <c r="O126" s="57"/>
      <c r="P126" s="57"/>
      <c r="Q126" s="57"/>
      <c r="R126" s="57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  <c r="DF126" s="39"/>
      <c r="DG126" s="39"/>
      <c r="DH126" s="39"/>
      <c r="DI126" s="39"/>
    </row>
    <row r="127" spans="1:113" ht="15.75">
      <c r="A127" s="44"/>
      <c r="B127" s="44"/>
      <c r="C127" s="39"/>
      <c r="D127" s="39"/>
      <c r="E127" s="2"/>
      <c r="G127" s="57"/>
      <c r="H127" s="58"/>
      <c r="I127" s="58"/>
      <c r="J127" s="58"/>
      <c r="K127" s="58"/>
      <c r="L127" s="58"/>
      <c r="M127" s="57"/>
      <c r="N127" s="57"/>
      <c r="O127" s="57"/>
      <c r="P127" s="57"/>
      <c r="Q127" s="57"/>
      <c r="R127" s="57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39"/>
      <c r="CV127" s="39"/>
      <c r="CW127" s="39"/>
      <c r="CX127" s="39"/>
      <c r="CY127" s="39"/>
      <c r="CZ127" s="39"/>
      <c r="DA127" s="39"/>
      <c r="DB127" s="39"/>
      <c r="DC127" s="39"/>
      <c r="DD127" s="39"/>
      <c r="DE127" s="39"/>
      <c r="DF127" s="39"/>
      <c r="DG127" s="39"/>
      <c r="DH127" s="39"/>
      <c r="DI127" s="39"/>
    </row>
    <row r="128" spans="1:113" ht="15.75">
      <c r="A128" s="44"/>
      <c r="B128" s="44"/>
      <c r="C128" s="39"/>
      <c r="D128" s="39"/>
      <c r="E128" s="2"/>
      <c r="G128" s="57"/>
      <c r="H128" s="58"/>
      <c r="I128" s="58"/>
      <c r="J128" s="58"/>
      <c r="K128" s="58"/>
      <c r="L128" s="58"/>
      <c r="M128" s="57"/>
      <c r="N128" s="57"/>
      <c r="O128" s="57"/>
      <c r="P128" s="57"/>
      <c r="Q128" s="57"/>
      <c r="R128" s="57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/>
      <c r="DC128" s="39"/>
      <c r="DD128" s="39"/>
      <c r="DE128" s="39"/>
      <c r="DF128" s="39"/>
      <c r="DG128" s="39"/>
      <c r="DH128" s="39"/>
      <c r="DI128" s="39"/>
    </row>
    <row r="129" spans="1:113" ht="15.75">
      <c r="A129" s="44"/>
      <c r="B129" s="44"/>
      <c r="C129" s="39"/>
      <c r="D129" s="39"/>
      <c r="E129" s="2"/>
      <c r="G129" s="57"/>
      <c r="H129" s="58"/>
      <c r="I129" s="58"/>
      <c r="J129" s="58"/>
      <c r="K129" s="58"/>
      <c r="L129" s="58"/>
      <c r="M129" s="57"/>
      <c r="N129" s="57"/>
      <c r="O129" s="57"/>
      <c r="P129" s="57"/>
      <c r="Q129" s="57"/>
      <c r="R129" s="57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  <c r="DF129" s="39"/>
      <c r="DG129" s="39"/>
      <c r="DH129" s="39"/>
      <c r="DI129" s="39"/>
    </row>
    <row r="130" spans="1:113" ht="15.75">
      <c r="A130" s="44"/>
      <c r="B130" s="44"/>
      <c r="C130" s="39"/>
      <c r="D130" s="39"/>
      <c r="E130" s="2"/>
      <c r="G130" s="57"/>
      <c r="H130" s="58"/>
      <c r="I130" s="58"/>
      <c r="J130" s="58"/>
      <c r="K130" s="58"/>
      <c r="L130" s="58"/>
      <c r="M130" s="57"/>
      <c r="N130" s="57"/>
      <c r="O130" s="57"/>
      <c r="P130" s="57"/>
      <c r="Q130" s="57"/>
      <c r="R130" s="57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  <c r="CS130" s="39"/>
      <c r="CT130" s="39"/>
      <c r="CU130" s="39"/>
      <c r="CV130" s="39"/>
      <c r="CW130" s="39"/>
      <c r="CX130" s="39"/>
      <c r="CY130" s="39"/>
      <c r="CZ130" s="39"/>
      <c r="DA130" s="39"/>
      <c r="DB130" s="39"/>
      <c r="DC130" s="39"/>
      <c r="DD130" s="39"/>
      <c r="DE130" s="39"/>
      <c r="DF130" s="39"/>
      <c r="DG130" s="39"/>
      <c r="DH130" s="39"/>
      <c r="DI130" s="39"/>
    </row>
    <row r="131" spans="1:113" ht="15.75">
      <c r="A131" s="44"/>
      <c r="B131" s="44"/>
      <c r="C131" s="39"/>
      <c r="D131" s="39"/>
      <c r="E131" s="2"/>
      <c r="G131" s="57"/>
      <c r="H131" s="58"/>
      <c r="I131" s="58"/>
      <c r="J131" s="58"/>
      <c r="K131" s="58"/>
      <c r="L131" s="58"/>
      <c r="M131" s="57"/>
      <c r="N131" s="57"/>
      <c r="O131" s="57"/>
      <c r="P131" s="57"/>
      <c r="Q131" s="57"/>
      <c r="R131" s="57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  <c r="CR131" s="39"/>
      <c r="CS131" s="39"/>
      <c r="CT131" s="39"/>
      <c r="CU131" s="39"/>
      <c r="CV131" s="39"/>
      <c r="CW131" s="39"/>
      <c r="CX131" s="39"/>
      <c r="CY131" s="39"/>
      <c r="CZ131" s="39"/>
      <c r="DA131" s="39"/>
      <c r="DB131" s="39"/>
      <c r="DC131" s="39"/>
      <c r="DD131" s="39"/>
      <c r="DE131" s="39"/>
      <c r="DF131" s="39"/>
      <c r="DG131" s="39"/>
      <c r="DH131" s="39"/>
      <c r="DI131" s="39"/>
    </row>
    <row r="132" spans="1:113" ht="15.75">
      <c r="A132" s="44"/>
      <c r="B132" s="44"/>
      <c r="C132" s="39"/>
      <c r="D132" s="39"/>
      <c r="E132" s="2"/>
      <c r="G132" s="57"/>
      <c r="H132" s="58"/>
      <c r="I132" s="58"/>
      <c r="J132" s="58"/>
      <c r="K132" s="58"/>
      <c r="L132" s="58"/>
      <c r="M132" s="57"/>
      <c r="N132" s="57"/>
      <c r="O132" s="57"/>
      <c r="P132" s="57"/>
      <c r="Q132" s="57"/>
      <c r="R132" s="57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C132" s="39"/>
      <c r="DD132" s="39"/>
      <c r="DE132" s="39"/>
      <c r="DF132" s="39"/>
      <c r="DG132" s="39"/>
      <c r="DH132" s="39"/>
      <c r="DI132" s="39"/>
    </row>
    <row r="133" spans="1:113" ht="15.75">
      <c r="A133" s="44"/>
      <c r="B133" s="44"/>
      <c r="C133" s="39"/>
      <c r="D133" s="39"/>
      <c r="E133" s="2"/>
      <c r="H133" s="39"/>
      <c r="I133" s="39"/>
      <c r="J133" s="39"/>
      <c r="K133" s="39"/>
      <c r="L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9"/>
      <c r="CQ133" s="39"/>
      <c r="CR133" s="39"/>
      <c r="CS133" s="39"/>
      <c r="CT133" s="39"/>
      <c r="CU133" s="39"/>
      <c r="CV133" s="39"/>
      <c r="CW133" s="39"/>
      <c r="CX133" s="39"/>
      <c r="CY133" s="39"/>
      <c r="CZ133" s="39"/>
      <c r="DA133" s="39"/>
      <c r="DB133" s="39"/>
      <c r="DC133" s="39"/>
      <c r="DD133" s="39"/>
      <c r="DE133" s="39"/>
      <c r="DF133" s="39"/>
      <c r="DG133" s="39"/>
      <c r="DH133" s="39"/>
      <c r="DI133" s="39"/>
    </row>
    <row r="134" spans="1:113" ht="15.75">
      <c r="A134" s="44"/>
      <c r="B134" s="44"/>
      <c r="C134" s="39"/>
      <c r="D134" s="39"/>
      <c r="E134" s="2"/>
      <c r="H134" s="39"/>
      <c r="I134" s="39"/>
      <c r="J134" s="39"/>
      <c r="K134" s="39"/>
      <c r="L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/>
      <c r="CN134" s="39"/>
      <c r="CO134" s="39"/>
      <c r="CP134" s="39"/>
      <c r="CQ134" s="39"/>
      <c r="CR134" s="39"/>
      <c r="CS134" s="39"/>
      <c r="CT134" s="39"/>
      <c r="CU134" s="39"/>
      <c r="CV134" s="39"/>
      <c r="CW134" s="39"/>
      <c r="CX134" s="39"/>
      <c r="CY134" s="39"/>
      <c r="CZ134" s="39"/>
      <c r="DA134" s="39"/>
      <c r="DB134" s="39"/>
      <c r="DC134" s="39"/>
      <c r="DD134" s="39"/>
      <c r="DE134" s="39"/>
      <c r="DF134" s="39"/>
      <c r="DG134" s="39"/>
      <c r="DH134" s="39"/>
      <c r="DI134" s="39"/>
    </row>
    <row r="135" spans="1:113" ht="15.75">
      <c r="A135" s="44"/>
      <c r="B135" s="44"/>
      <c r="C135" s="39"/>
      <c r="D135" s="39"/>
      <c r="E135" s="2"/>
      <c r="H135" s="39"/>
      <c r="I135" s="39"/>
      <c r="J135" s="39"/>
      <c r="K135" s="39"/>
      <c r="L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39"/>
      <c r="CQ135" s="39"/>
      <c r="CR135" s="39"/>
      <c r="CS135" s="39"/>
      <c r="CT135" s="39"/>
      <c r="CU135" s="39"/>
      <c r="CV135" s="39"/>
      <c r="CW135" s="39"/>
      <c r="CX135" s="39"/>
      <c r="CY135" s="39"/>
      <c r="CZ135" s="39"/>
      <c r="DA135" s="39"/>
      <c r="DB135" s="39"/>
      <c r="DC135" s="39"/>
      <c r="DD135" s="39"/>
      <c r="DE135" s="39"/>
      <c r="DF135" s="39"/>
      <c r="DG135" s="39"/>
      <c r="DH135" s="39"/>
      <c r="DI135" s="39"/>
    </row>
    <row r="136" spans="1:113" ht="15.75">
      <c r="A136" s="44"/>
      <c r="B136" s="44"/>
      <c r="C136" s="39"/>
      <c r="D136" s="39"/>
      <c r="E136" s="2"/>
      <c r="H136" s="39"/>
      <c r="I136" s="39"/>
      <c r="J136" s="39"/>
      <c r="K136" s="39"/>
      <c r="L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  <c r="CR136" s="39"/>
      <c r="CS136" s="39"/>
      <c r="CT136" s="39"/>
      <c r="CU136" s="39"/>
      <c r="CV136" s="39"/>
      <c r="CW136" s="39"/>
      <c r="CX136" s="39"/>
      <c r="CY136" s="39"/>
      <c r="CZ136" s="39"/>
      <c r="DA136" s="39"/>
      <c r="DB136" s="39"/>
      <c r="DC136" s="39"/>
      <c r="DD136" s="39"/>
      <c r="DE136" s="39"/>
      <c r="DF136" s="39"/>
      <c r="DG136" s="39"/>
      <c r="DH136" s="39"/>
      <c r="DI136" s="39"/>
    </row>
    <row r="137" spans="1:113" ht="15.75">
      <c r="A137" s="44"/>
      <c r="B137" s="44"/>
      <c r="C137" s="39"/>
      <c r="D137" s="39"/>
      <c r="E137" s="2"/>
      <c r="H137" s="39"/>
      <c r="I137" s="39"/>
      <c r="J137" s="39"/>
      <c r="K137" s="39"/>
      <c r="L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39"/>
      <c r="DD137" s="39"/>
      <c r="DE137" s="39"/>
      <c r="DF137" s="39"/>
      <c r="DG137" s="39"/>
      <c r="DH137" s="39"/>
      <c r="DI137" s="39"/>
    </row>
    <row r="138" spans="1:113" ht="15.75">
      <c r="A138" s="44"/>
      <c r="B138" s="44"/>
      <c r="C138" s="39"/>
      <c r="D138" s="39"/>
      <c r="E138" s="2"/>
      <c r="H138" s="39"/>
      <c r="I138" s="39"/>
      <c r="J138" s="39"/>
      <c r="K138" s="39"/>
      <c r="L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39"/>
      <c r="CC138" s="39"/>
      <c r="CD138" s="39"/>
      <c r="CE138" s="39"/>
      <c r="CF138" s="39"/>
      <c r="CG138" s="39"/>
      <c r="CH138" s="39"/>
      <c r="CI138" s="39"/>
      <c r="CJ138" s="39"/>
      <c r="CK138" s="39"/>
      <c r="CL138" s="39"/>
      <c r="CM138" s="39"/>
      <c r="CN138" s="39"/>
      <c r="CO138" s="39"/>
      <c r="CP138" s="39"/>
      <c r="CQ138" s="39"/>
      <c r="CR138" s="39"/>
      <c r="CS138" s="39"/>
      <c r="CT138" s="39"/>
      <c r="CU138" s="39"/>
      <c r="CV138" s="39"/>
      <c r="CW138" s="39"/>
      <c r="CX138" s="39"/>
      <c r="CY138" s="39"/>
      <c r="CZ138" s="39"/>
      <c r="DA138" s="39"/>
      <c r="DB138" s="39"/>
      <c r="DC138" s="39"/>
      <c r="DD138" s="39"/>
      <c r="DE138" s="39"/>
      <c r="DF138" s="39"/>
      <c r="DG138" s="39"/>
      <c r="DH138" s="39"/>
      <c r="DI138" s="39"/>
    </row>
    <row r="139" spans="1:113" ht="15.75">
      <c r="A139" s="44"/>
      <c r="B139" s="44"/>
      <c r="C139" s="39"/>
      <c r="D139" s="39"/>
      <c r="E139" s="2"/>
      <c r="H139" s="39"/>
      <c r="I139" s="39"/>
      <c r="J139" s="39"/>
      <c r="K139" s="39"/>
      <c r="L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39"/>
      <c r="BW139" s="39"/>
      <c r="BX139" s="39"/>
      <c r="BY139" s="39"/>
      <c r="BZ139" s="39"/>
      <c r="CA139" s="39"/>
      <c r="CB139" s="39"/>
      <c r="CC139" s="39"/>
      <c r="CD139" s="39"/>
      <c r="CE139" s="39"/>
      <c r="CF139" s="39"/>
      <c r="CG139" s="39"/>
      <c r="CH139" s="39"/>
      <c r="CI139" s="39"/>
      <c r="CJ139" s="39"/>
      <c r="CK139" s="39"/>
      <c r="CL139" s="39"/>
      <c r="CM139" s="39"/>
      <c r="CN139" s="39"/>
      <c r="CO139" s="39"/>
      <c r="CP139" s="39"/>
      <c r="CQ139" s="39"/>
      <c r="CR139" s="39"/>
      <c r="CS139" s="39"/>
      <c r="CT139" s="39"/>
      <c r="CU139" s="39"/>
      <c r="CV139" s="39"/>
      <c r="CW139" s="39"/>
      <c r="CX139" s="39"/>
      <c r="CY139" s="39"/>
      <c r="CZ139" s="39"/>
      <c r="DA139" s="39"/>
      <c r="DB139" s="39"/>
      <c r="DC139" s="39"/>
      <c r="DD139" s="39"/>
      <c r="DE139" s="39"/>
      <c r="DF139" s="39"/>
      <c r="DG139" s="39"/>
      <c r="DH139" s="39"/>
      <c r="DI139" s="39"/>
    </row>
    <row r="140" spans="1:113" ht="15.75">
      <c r="A140" s="44"/>
      <c r="B140" s="44"/>
      <c r="C140" s="39"/>
      <c r="D140" s="39"/>
      <c r="E140" s="2"/>
      <c r="H140" s="39"/>
      <c r="I140" s="39"/>
      <c r="J140" s="39"/>
      <c r="K140" s="39"/>
      <c r="L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39"/>
      <c r="CL140" s="39"/>
      <c r="CM140" s="39"/>
      <c r="CN140" s="39"/>
      <c r="CO140" s="39"/>
      <c r="CP140" s="39"/>
      <c r="CQ140" s="39"/>
      <c r="CR140" s="39"/>
      <c r="CS140" s="39"/>
      <c r="CT140" s="39"/>
      <c r="CU140" s="39"/>
      <c r="CV140" s="39"/>
      <c r="CW140" s="39"/>
      <c r="CX140" s="39"/>
      <c r="CY140" s="39"/>
      <c r="CZ140" s="39"/>
      <c r="DA140" s="39"/>
      <c r="DB140" s="39"/>
      <c r="DC140" s="39"/>
      <c r="DD140" s="39"/>
      <c r="DE140" s="39"/>
      <c r="DF140" s="39"/>
      <c r="DG140" s="39"/>
      <c r="DH140" s="39"/>
      <c r="DI140" s="39"/>
    </row>
    <row r="141" spans="1:113" ht="15.75">
      <c r="A141" s="44"/>
      <c r="B141" s="44"/>
      <c r="C141" s="39"/>
      <c r="D141" s="39"/>
      <c r="E141" s="2"/>
      <c r="H141" s="39"/>
      <c r="I141" s="39"/>
      <c r="J141" s="39"/>
      <c r="K141" s="39"/>
      <c r="L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/>
      <c r="CP141" s="39"/>
      <c r="CQ141" s="39"/>
      <c r="CR141" s="39"/>
      <c r="CS141" s="39"/>
      <c r="CT141" s="39"/>
      <c r="CU141" s="39"/>
      <c r="CV141" s="39"/>
      <c r="CW141" s="39"/>
      <c r="CX141" s="39"/>
      <c r="CY141" s="39"/>
      <c r="CZ141" s="39"/>
      <c r="DA141" s="39"/>
      <c r="DB141" s="39"/>
      <c r="DC141" s="39"/>
      <c r="DD141" s="39"/>
      <c r="DE141" s="39"/>
      <c r="DF141" s="39"/>
      <c r="DG141" s="39"/>
      <c r="DH141" s="39"/>
      <c r="DI141" s="39"/>
    </row>
    <row r="142" spans="1:113" ht="15.75">
      <c r="A142" s="44"/>
      <c r="B142" s="44"/>
      <c r="C142" s="39"/>
      <c r="D142" s="39"/>
      <c r="E142" s="2"/>
      <c r="H142" s="39"/>
      <c r="I142" s="39"/>
      <c r="J142" s="39"/>
      <c r="K142" s="39"/>
      <c r="L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39"/>
      <c r="BW142" s="39"/>
      <c r="BX142" s="39"/>
      <c r="BY142" s="39"/>
      <c r="BZ142" s="39"/>
      <c r="CA142" s="39"/>
      <c r="CB142" s="39"/>
      <c r="CC142" s="39"/>
      <c r="CD142" s="39"/>
      <c r="CE142" s="39"/>
      <c r="CF142" s="39"/>
      <c r="CG142" s="39"/>
      <c r="CH142" s="39"/>
      <c r="CI142" s="39"/>
      <c r="CJ142" s="39"/>
      <c r="CK142" s="39"/>
      <c r="CL142" s="39"/>
      <c r="CM142" s="39"/>
      <c r="CN142" s="39"/>
      <c r="CO142" s="39"/>
      <c r="CP142" s="39"/>
      <c r="CQ142" s="39"/>
      <c r="CR142" s="39"/>
      <c r="CS142" s="39"/>
      <c r="CT142" s="39"/>
      <c r="CU142" s="39"/>
      <c r="CV142" s="39"/>
      <c r="CW142" s="39"/>
      <c r="CX142" s="39"/>
      <c r="CY142" s="39"/>
      <c r="CZ142" s="39"/>
      <c r="DA142" s="39"/>
      <c r="DB142" s="39"/>
      <c r="DC142" s="39"/>
      <c r="DD142" s="39"/>
      <c r="DE142" s="39"/>
      <c r="DF142" s="39"/>
      <c r="DG142" s="39"/>
      <c r="DH142" s="39"/>
      <c r="DI142" s="39"/>
    </row>
    <row r="143" spans="1:113" ht="15.75">
      <c r="A143" s="44"/>
      <c r="B143" s="44"/>
      <c r="C143" s="39"/>
      <c r="D143" s="39"/>
      <c r="E143" s="2"/>
      <c r="H143" s="39"/>
      <c r="I143" s="39"/>
      <c r="J143" s="39"/>
      <c r="K143" s="39"/>
      <c r="L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39"/>
      <c r="BY143" s="39"/>
      <c r="BZ143" s="3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/>
      <c r="CL143" s="39"/>
      <c r="CM143" s="39"/>
      <c r="CN143" s="39"/>
      <c r="CO143" s="39"/>
      <c r="CP143" s="39"/>
      <c r="CQ143" s="39"/>
      <c r="CR143" s="39"/>
      <c r="CS143" s="39"/>
      <c r="CT143" s="39"/>
      <c r="CU143" s="39"/>
      <c r="CV143" s="39"/>
      <c r="CW143" s="39"/>
      <c r="CX143" s="39"/>
      <c r="CY143" s="39"/>
      <c r="CZ143" s="39"/>
      <c r="DA143" s="39"/>
      <c r="DB143" s="39"/>
      <c r="DC143" s="39"/>
      <c r="DD143" s="39"/>
      <c r="DE143" s="39"/>
      <c r="DF143" s="39"/>
      <c r="DG143" s="39"/>
      <c r="DH143" s="39"/>
      <c r="DI143" s="39"/>
    </row>
    <row r="144" spans="1:113" ht="15.75">
      <c r="A144" s="44"/>
      <c r="B144" s="44"/>
      <c r="C144" s="39"/>
      <c r="D144" s="39"/>
      <c r="E144" s="2"/>
      <c r="H144" s="39"/>
      <c r="I144" s="39"/>
      <c r="J144" s="39"/>
      <c r="K144" s="39"/>
      <c r="L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/>
      <c r="CM144" s="39"/>
      <c r="CN144" s="39"/>
      <c r="CO144" s="39"/>
      <c r="CP144" s="39"/>
      <c r="CQ144" s="39"/>
      <c r="CR144" s="39"/>
      <c r="CS144" s="39"/>
      <c r="CT144" s="39"/>
      <c r="CU144" s="39"/>
      <c r="CV144" s="39"/>
      <c r="CW144" s="39"/>
      <c r="CX144" s="39"/>
      <c r="CY144" s="39"/>
      <c r="CZ144" s="39"/>
      <c r="DA144" s="39"/>
      <c r="DB144" s="39"/>
      <c r="DC144" s="39"/>
      <c r="DD144" s="39"/>
      <c r="DE144" s="39"/>
      <c r="DF144" s="39"/>
      <c r="DG144" s="39"/>
      <c r="DH144" s="39"/>
      <c r="DI144" s="39"/>
    </row>
    <row r="145" spans="1:113" ht="15.75">
      <c r="A145" s="44"/>
      <c r="B145" s="44"/>
      <c r="C145" s="39"/>
      <c r="D145" s="39"/>
      <c r="E145" s="2"/>
      <c r="H145" s="39"/>
      <c r="I145" s="39"/>
      <c r="J145" s="39"/>
      <c r="K145" s="39"/>
      <c r="L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/>
      <c r="CP145" s="39"/>
      <c r="CQ145" s="39"/>
      <c r="CR145" s="39"/>
      <c r="CS145" s="39"/>
      <c r="CT145" s="39"/>
      <c r="CU145" s="39"/>
      <c r="CV145" s="39"/>
      <c r="CW145" s="39"/>
      <c r="CX145" s="39"/>
      <c r="CY145" s="39"/>
      <c r="CZ145" s="39"/>
      <c r="DA145" s="39"/>
      <c r="DB145" s="39"/>
      <c r="DC145" s="39"/>
      <c r="DD145" s="39"/>
      <c r="DE145" s="39"/>
      <c r="DF145" s="39"/>
      <c r="DG145" s="39"/>
      <c r="DH145" s="39"/>
      <c r="DI145" s="39"/>
    </row>
    <row r="146" spans="1:113" ht="15.75">
      <c r="A146" s="44"/>
      <c r="B146" s="44"/>
      <c r="C146" s="39"/>
      <c r="D146" s="39"/>
      <c r="E146" s="2"/>
      <c r="H146" s="39"/>
      <c r="I146" s="39"/>
      <c r="J146" s="39"/>
      <c r="K146" s="39"/>
      <c r="L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9"/>
      <c r="CL146" s="39"/>
      <c r="CM146" s="39"/>
      <c r="CN146" s="39"/>
      <c r="CO146" s="39"/>
      <c r="CP146" s="39"/>
      <c r="CQ146" s="39"/>
      <c r="CR146" s="39"/>
      <c r="CS146" s="39"/>
      <c r="CT146" s="39"/>
      <c r="CU146" s="39"/>
      <c r="CV146" s="39"/>
      <c r="CW146" s="39"/>
      <c r="CX146" s="39"/>
      <c r="CY146" s="39"/>
      <c r="CZ146" s="39"/>
      <c r="DA146" s="39"/>
      <c r="DB146" s="39"/>
      <c r="DC146" s="39"/>
      <c r="DD146" s="39"/>
      <c r="DE146" s="39"/>
      <c r="DF146" s="39"/>
      <c r="DG146" s="39"/>
      <c r="DH146" s="39"/>
      <c r="DI146" s="39"/>
    </row>
    <row r="147" spans="1:113" ht="15.75">
      <c r="A147" s="44"/>
      <c r="B147" s="44"/>
      <c r="C147" s="39"/>
      <c r="D147" s="39"/>
      <c r="E147" s="2"/>
      <c r="H147" s="39"/>
      <c r="I147" s="39"/>
      <c r="J147" s="39"/>
      <c r="K147" s="39"/>
      <c r="L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  <c r="CC147" s="39"/>
      <c r="CD147" s="39"/>
      <c r="CE147" s="39"/>
      <c r="CF147" s="39"/>
      <c r="CG147" s="39"/>
      <c r="CH147" s="39"/>
      <c r="CI147" s="39"/>
      <c r="CJ147" s="39"/>
      <c r="CK147" s="39"/>
      <c r="CL147" s="39"/>
      <c r="CM147" s="39"/>
      <c r="CN147" s="39"/>
      <c r="CO147" s="39"/>
      <c r="CP147" s="39"/>
      <c r="CQ147" s="39"/>
      <c r="CR147" s="39"/>
      <c r="CS147" s="39"/>
      <c r="CT147" s="39"/>
      <c r="CU147" s="39"/>
      <c r="CV147" s="39"/>
      <c r="CW147" s="39"/>
      <c r="CX147" s="39"/>
      <c r="CY147" s="39"/>
      <c r="CZ147" s="39"/>
      <c r="DA147" s="39"/>
      <c r="DB147" s="39"/>
      <c r="DC147" s="39"/>
      <c r="DD147" s="39"/>
      <c r="DE147" s="39"/>
      <c r="DF147" s="39"/>
      <c r="DG147" s="39"/>
      <c r="DH147" s="39"/>
      <c r="DI147" s="39"/>
    </row>
    <row r="148" spans="1:113" ht="15.75">
      <c r="A148" s="44"/>
      <c r="B148" s="44"/>
      <c r="C148" s="39"/>
      <c r="D148" s="39"/>
      <c r="E148" s="2"/>
      <c r="H148" s="39"/>
      <c r="I148" s="39"/>
      <c r="J148" s="39"/>
      <c r="K148" s="39"/>
      <c r="L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39"/>
      <c r="CE148" s="39"/>
      <c r="CF148" s="39"/>
      <c r="CG148" s="39"/>
      <c r="CH148" s="39"/>
      <c r="CI148" s="39"/>
      <c r="CJ148" s="39"/>
      <c r="CK148" s="39"/>
      <c r="CL148" s="39"/>
      <c r="CM148" s="39"/>
      <c r="CN148" s="39"/>
      <c r="CO148" s="39"/>
      <c r="CP148" s="39"/>
      <c r="CQ148" s="39"/>
      <c r="CR148" s="39"/>
      <c r="CS148" s="39"/>
      <c r="CT148" s="39"/>
      <c r="CU148" s="39"/>
      <c r="CV148" s="39"/>
      <c r="CW148" s="39"/>
      <c r="CX148" s="39"/>
      <c r="CY148" s="39"/>
      <c r="CZ148" s="39"/>
      <c r="DA148" s="39"/>
      <c r="DB148" s="39"/>
      <c r="DC148" s="39"/>
      <c r="DD148" s="39"/>
      <c r="DE148" s="39"/>
      <c r="DF148" s="39"/>
      <c r="DG148" s="39"/>
      <c r="DH148" s="39"/>
      <c r="DI148" s="39"/>
    </row>
    <row r="149" spans="1:113" ht="15.75">
      <c r="A149" s="44"/>
      <c r="B149" s="44"/>
      <c r="C149" s="39"/>
      <c r="D149" s="39"/>
      <c r="E149" s="2"/>
      <c r="H149" s="39"/>
      <c r="I149" s="39"/>
      <c r="J149" s="39"/>
      <c r="K149" s="39"/>
      <c r="L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  <c r="BT149" s="39"/>
      <c r="BU149" s="39"/>
      <c r="BV149" s="39"/>
      <c r="BW149" s="39"/>
      <c r="BX149" s="39"/>
      <c r="BY149" s="39"/>
      <c r="BZ149" s="39"/>
      <c r="CA149" s="39"/>
      <c r="CB149" s="39"/>
      <c r="CC149" s="39"/>
      <c r="CD149" s="39"/>
      <c r="CE149" s="39"/>
      <c r="CF149" s="39"/>
      <c r="CG149" s="39"/>
      <c r="CH149" s="39"/>
      <c r="CI149" s="39"/>
      <c r="CJ149" s="39"/>
      <c r="CK149" s="39"/>
      <c r="CL149" s="39"/>
      <c r="CM149" s="39"/>
      <c r="CN149" s="39"/>
      <c r="CO149" s="39"/>
      <c r="CP149" s="39"/>
      <c r="CQ149" s="39"/>
      <c r="CR149" s="39"/>
      <c r="CS149" s="39"/>
      <c r="CT149" s="39"/>
      <c r="CU149" s="39"/>
      <c r="CV149" s="39"/>
      <c r="CW149" s="39"/>
      <c r="CX149" s="39"/>
      <c r="CY149" s="39"/>
      <c r="CZ149" s="39"/>
      <c r="DA149" s="39"/>
      <c r="DB149" s="39"/>
      <c r="DC149" s="39"/>
      <c r="DD149" s="39"/>
      <c r="DE149" s="39"/>
      <c r="DF149" s="39"/>
      <c r="DG149" s="39"/>
      <c r="DH149" s="39"/>
      <c r="DI149" s="39"/>
    </row>
    <row r="150" spans="1:113" ht="15.75">
      <c r="A150" s="44"/>
      <c r="B150" s="44"/>
      <c r="C150" s="39"/>
      <c r="D150" s="39"/>
      <c r="E150" s="2"/>
      <c r="H150" s="39"/>
      <c r="I150" s="39"/>
      <c r="J150" s="39"/>
      <c r="K150" s="39"/>
      <c r="L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39"/>
      <c r="BW150" s="39"/>
      <c r="BX150" s="39"/>
      <c r="BY150" s="39"/>
      <c r="BZ150" s="39"/>
      <c r="CA150" s="39"/>
      <c r="CB150" s="39"/>
      <c r="CC150" s="39"/>
      <c r="CD150" s="39"/>
      <c r="CE150" s="39"/>
      <c r="CF150" s="39"/>
      <c r="CG150" s="39"/>
      <c r="CH150" s="39"/>
      <c r="CI150" s="39"/>
      <c r="CJ150" s="39"/>
      <c r="CK150" s="39"/>
      <c r="CL150" s="39"/>
      <c r="CM150" s="39"/>
      <c r="CN150" s="39"/>
      <c r="CO150" s="39"/>
      <c r="CP150" s="39"/>
      <c r="CQ150" s="39"/>
      <c r="CR150" s="39"/>
      <c r="CS150" s="39"/>
      <c r="CT150" s="39"/>
      <c r="CU150" s="39"/>
      <c r="CV150" s="39"/>
      <c r="CW150" s="39"/>
      <c r="CX150" s="39"/>
      <c r="CY150" s="39"/>
      <c r="CZ150" s="39"/>
      <c r="DA150" s="39"/>
      <c r="DB150" s="39"/>
      <c r="DC150" s="39"/>
      <c r="DD150" s="39"/>
      <c r="DE150" s="39"/>
      <c r="DF150" s="39"/>
      <c r="DG150" s="39"/>
      <c r="DH150" s="39"/>
      <c r="DI150" s="39"/>
    </row>
    <row r="151" spans="1:113" ht="15.75">
      <c r="A151" s="44"/>
      <c r="B151" s="44"/>
      <c r="C151" s="39"/>
      <c r="D151" s="39"/>
      <c r="E151" s="2"/>
      <c r="H151" s="39"/>
      <c r="I151" s="39"/>
      <c r="J151" s="39"/>
      <c r="K151" s="39"/>
      <c r="L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V151" s="39"/>
      <c r="BW151" s="39"/>
      <c r="BX151" s="39"/>
      <c r="BY151" s="39"/>
      <c r="BZ151" s="39"/>
      <c r="CA151" s="39"/>
      <c r="CB151" s="39"/>
      <c r="CC151" s="39"/>
      <c r="CD151" s="39"/>
      <c r="CE151" s="39"/>
      <c r="CF151" s="39"/>
      <c r="CG151" s="39"/>
      <c r="CH151" s="39"/>
      <c r="CI151" s="39"/>
      <c r="CJ151" s="39"/>
      <c r="CK151" s="39"/>
      <c r="CL151" s="39"/>
      <c r="CM151" s="39"/>
      <c r="CN151" s="39"/>
      <c r="CO151" s="39"/>
      <c r="CP151" s="39"/>
      <c r="CQ151" s="39"/>
      <c r="CR151" s="39"/>
      <c r="CS151" s="39"/>
      <c r="CT151" s="39"/>
      <c r="CU151" s="39"/>
      <c r="CV151" s="39"/>
      <c r="CW151" s="39"/>
      <c r="CX151" s="39"/>
      <c r="CY151" s="39"/>
      <c r="CZ151" s="39"/>
      <c r="DA151" s="39"/>
      <c r="DB151" s="39"/>
      <c r="DC151" s="39"/>
      <c r="DD151" s="39"/>
      <c r="DE151" s="39"/>
      <c r="DF151" s="39"/>
      <c r="DG151" s="39"/>
      <c r="DH151" s="39"/>
      <c r="DI151" s="39"/>
    </row>
    <row r="152" spans="1:113" ht="15.75">
      <c r="A152" s="44"/>
      <c r="B152" s="44"/>
      <c r="C152" s="39"/>
      <c r="D152" s="39"/>
      <c r="E152" s="2"/>
      <c r="H152" s="39"/>
      <c r="I152" s="39"/>
      <c r="J152" s="39"/>
      <c r="K152" s="39"/>
      <c r="L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9"/>
      <c r="BQ152" s="39"/>
      <c r="BR152" s="39"/>
      <c r="BS152" s="39"/>
      <c r="BT152" s="39"/>
      <c r="BU152" s="39"/>
      <c r="BV152" s="39"/>
      <c r="BW152" s="39"/>
      <c r="BX152" s="39"/>
      <c r="BY152" s="39"/>
      <c r="BZ152" s="39"/>
      <c r="CA152" s="39"/>
      <c r="CB152" s="39"/>
      <c r="CC152" s="39"/>
      <c r="CD152" s="39"/>
      <c r="CE152" s="39"/>
      <c r="CF152" s="39"/>
      <c r="CG152" s="39"/>
      <c r="CH152" s="39"/>
      <c r="CI152" s="39"/>
      <c r="CJ152" s="39"/>
      <c r="CK152" s="39"/>
      <c r="CL152" s="39"/>
      <c r="CM152" s="39"/>
      <c r="CN152" s="39"/>
      <c r="CO152" s="39"/>
      <c r="CP152" s="39"/>
      <c r="CQ152" s="39"/>
      <c r="CR152" s="39"/>
      <c r="CS152" s="39"/>
      <c r="CT152" s="39"/>
      <c r="CU152" s="39"/>
      <c r="CV152" s="39"/>
      <c r="CW152" s="39"/>
      <c r="CX152" s="39"/>
      <c r="CY152" s="39"/>
      <c r="CZ152" s="39"/>
      <c r="DA152" s="39"/>
      <c r="DB152" s="39"/>
      <c r="DC152" s="39"/>
      <c r="DD152" s="39"/>
      <c r="DE152" s="39"/>
      <c r="DF152" s="39"/>
      <c r="DG152" s="39"/>
      <c r="DH152" s="39"/>
      <c r="DI152" s="39"/>
    </row>
    <row r="153" spans="1:113" ht="15.75">
      <c r="A153" s="44"/>
      <c r="B153" s="44"/>
      <c r="C153" s="39"/>
      <c r="D153" s="39"/>
      <c r="E153" s="2"/>
      <c r="H153" s="39"/>
      <c r="I153" s="39"/>
      <c r="J153" s="39"/>
      <c r="K153" s="39"/>
      <c r="L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39"/>
      <c r="BW153" s="39"/>
      <c r="BX153" s="39"/>
      <c r="BY153" s="39"/>
      <c r="BZ153" s="39"/>
      <c r="CA153" s="39"/>
      <c r="CB153" s="39"/>
      <c r="CC153" s="39"/>
      <c r="CD153" s="39"/>
      <c r="CE153" s="39"/>
      <c r="CF153" s="39"/>
      <c r="CG153" s="39"/>
      <c r="CH153" s="39"/>
      <c r="CI153" s="39"/>
      <c r="CJ153" s="39"/>
      <c r="CK153" s="39"/>
      <c r="CL153" s="39"/>
      <c r="CM153" s="39"/>
      <c r="CN153" s="39"/>
      <c r="CO153" s="39"/>
      <c r="CP153" s="39"/>
      <c r="CQ153" s="39"/>
      <c r="CR153" s="39"/>
      <c r="CS153" s="39"/>
      <c r="CT153" s="39"/>
      <c r="CU153" s="39"/>
      <c r="CV153" s="39"/>
      <c r="CW153" s="39"/>
      <c r="CX153" s="39"/>
      <c r="CY153" s="39"/>
      <c r="CZ153" s="39"/>
      <c r="DA153" s="39"/>
      <c r="DB153" s="39"/>
      <c r="DC153" s="39"/>
      <c r="DD153" s="39"/>
      <c r="DE153" s="39"/>
      <c r="DF153" s="39"/>
      <c r="DG153" s="39"/>
      <c r="DH153" s="39"/>
      <c r="DI153" s="39"/>
    </row>
    <row r="154" spans="1:113" ht="15.75">
      <c r="A154" s="44"/>
      <c r="B154" s="44"/>
      <c r="C154" s="39"/>
      <c r="D154" s="39"/>
      <c r="E154" s="2"/>
      <c r="H154" s="39"/>
      <c r="I154" s="39"/>
      <c r="J154" s="39"/>
      <c r="K154" s="39"/>
      <c r="L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39"/>
      <c r="BR154" s="39"/>
      <c r="BS154" s="39"/>
      <c r="BT154" s="39"/>
      <c r="BU154" s="39"/>
      <c r="BV154" s="39"/>
      <c r="BW154" s="39"/>
      <c r="BX154" s="39"/>
      <c r="BY154" s="39"/>
      <c r="BZ154" s="39"/>
      <c r="CA154" s="39"/>
      <c r="CB154" s="39"/>
      <c r="CC154" s="39"/>
      <c r="CD154" s="39"/>
      <c r="CE154" s="39"/>
      <c r="CF154" s="39"/>
      <c r="CG154" s="39"/>
      <c r="CH154" s="39"/>
      <c r="CI154" s="39"/>
      <c r="CJ154" s="39"/>
      <c r="CK154" s="39"/>
      <c r="CL154" s="39"/>
      <c r="CM154" s="39"/>
      <c r="CN154" s="39"/>
      <c r="CO154" s="39"/>
      <c r="CP154" s="39"/>
      <c r="CQ154" s="39"/>
      <c r="CR154" s="39"/>
      <c r="CS154" s="39"/>
      <c r="CT154" s="39"/>
      <c r="CU154" s="39"/>
      <c r="CV154" s="39"/>
      <c r="CW154" s="39"/>
      <c r="CX154" s="39"/>
      <c r="CY154" s="39"/>
      <c r="CZ154" s="39"/>
      <c r="DA154" s="39"/>
      <c r="DB154" s="39"/>
      <c r="DC154" s="39"/>
      <c r="DD154" s="39"/>
      <c r="DE154" s="39"/>
      <c r="DF154" s="39"/>
      <c r="DG154" s="39"/>
      <c r="DH154" s="39"/>
      <c r="DI154" s="39"/>
    </row>
    <row r="155" spans="1:113" ht="15.75">
      <c r="A155" s="44"/>
      <c r="B155" s="44"/>
      <c r="C155" s="39"/>
      <c r="D155" s="39"/>
      <c r="E155" s="2"/>
      <c r="H155" s="39"/>
      <c r="I155" s="39"/>
      <c r="J155" s="39"/>
      <c r="K155" s="39"/>
      <c r="L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39"/>
      <c r="BT155" s="39"/>
      <c r="BU155" s="39"/>
      <c r="BV155" s="39"/>
      <c r="BW155" s="39"/>
      <c r="BX155" s="39"/>
      <c r="BY155" s="39"/>
      <c r="BZ155" s="39"/>
      <c r="CA155" s="39"/>
      <c r="CB155" s="39"/>
      <c r="CC155" s="39"/>
      <c r="CD155" s="39"/>
      <c r="CE155" s="39"/>
      <c r="CF155" s="39"/>
      <c r="CG155" s="39"/>
      <c r="CH155" s="39"/>
      <c r="CI155" s="39"/>
      <c r="CJ155" s="39"/>
      <c r="CK155" s="39"/>
      <c r="CL155" s="39"/>
      <c r="CM155" s="39"/>
      <c r="CN155" s="39"/>
      <c r="CO155" s="39"/>
      <c r="CP155" s="39"/>
      <c r="CQ155" s="39"/>
      <c r="CR155" s="39"/>
      <c r="CS155" s="39"/>
      <c r="CT155" s="39"/>
      <c r="CU155" s="39"/>
      <c r="CV155" s="39"/>
      <c r="CW155" s="39"/>
      <c r="CX155" s="39"/>
      <c r="CY155" s="39"/>
      <c r="CZ155" s="39"/>
      <c r="DA155" s="39"/>
      <c r="DB155" s="39"/>
      <c r="DC155" s="39"/>
      <c r="DD155" s="39"/>
      <c r="DE155" s="39"/>
      <c r="DF155" s="39"/>
      <c r="DG155" s="39"/>
      <c r="DH155" s="39"/>
      <c r="DI155" s="39"/>
    </row>
    <row r="156" spans="1:113" ht="15.75">
      <c r="A156" s="44"/>
      <c r="B156" s="44"/>
      <c r="C156" s="39"/>
      <c r="D156" s="39"/>
      <c r="E156" s="2"/>
      <c r="H156" s="39"/>
      <c r="I156" s="39"/>
      <c r="J156" s="39"/>
      <c r="K156" s="39"/>
      <c r="L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  <c r="CN156" s="39"/>
      <c r="CO156" s="39"/>
      <c r="CP156" s="39"/>
      <c r="CQ156" s="39"/>
      <c r="CR156" s="39"/>
      <c r="CS156" s="39"/>
      <c r="CT156" s="39"/>
      <c r="CU156" s="39"/>
      <c r="CV156" s="39"/>
      <c r="CW156" s="39"/>
      <c r="CX156" s="39"/>
      <c r="CY156" s="39"/>
      <c r="CZ156" s="39"/>
      <c r="DA156" s="39"/>
      <c r="DB156" s="39"/>
      <c r="DC156" s="39"/>
      <c r="DD156" s="39"/>
      <c r="DE156" s="39"/>
      <c r="DF156" s="39"/>
      <c r="DG156" s="39"/>
      <c r="DH156" s="39"/>
      <c r="DI156" s="39"/>
    </row>
    <row r="157" spans="1:113" ht="15.75">
      <c r="A157" s="44"/>
      <c r="B157" s="44"/>
      <c r="C157" s="39"/>
      <c r="D157" s="39"/>
      <c r="E157" s="2"/>
      <c r="H157" s="39"/>
      <c r="I157" s="39"/>
      <c r="J157" s="39"/>
      <c r="K157" s="39"/>
      <c r="L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  <c r="BT157" s="39"/>
      <c r="BU157" s="39"/>
      <c r="BV157" s="39"/>
      <c r="BW157" s="39"/>
      <c r="BX157" s="39"/>
      <c r="BY157" s="39"/>
      <c r="BZ157" s="39"/>
      <c r="CA157" s="39"/>
      <c r="CB157" s="39"/>
      <c r="CC157" s="39"/>
      <c r="CD157" s="39"/>
      <c r="CE157" s="39"/>
      <c r="CF157" s="39"/>
      <c r="CG157" s="39"/>
      <c r="CH157" s="39"/>
      <c r="CI157" s="39"/>
      <c r="CJ157" s="39"/>
      <c r="CK157" s="39"/>
      <c r="CL157" s="39"/>
      <c r="CM157" s="39"/>
      <c r="CN157" s="39"/>
      <c r="CO157" s="39"/>
      <c r="CP157" s="39"/>
      <c r="CQ157" s="39"/>
      <c r="CR157" s="39"/>
      <c r="CS157" s="39"/>
      <c r="CT157" s="39"/>
      <c r="CU157" s="39"/>
      <c r="CV157" s="39"/>
      <c r="CW157" s="39"/>
      <c r="CX157" s="39"/>
      <c r="CY157" s="39"/>
      <c r="CZ157" s="39"/>
      <c r="DA157" s="39"/>
      <c r="DB157" s="39"/>
      <c r="DC157" s="39"/>
      <c r="DD157" s="39"/>
      <c r="DE157" s="39"/>
      <c r="DF157" s="39"/>
      <c r="DG157" s="39"/>
      <c r="DH157" s="39"/>
      <c r="DI157" s="39"/>
    </row>
    <row r="158" spans="1:113" ht="15.75">
      <c r="A158" s="44"/>
      <c r="B158" s="44"/>
      <c r="C158" s="39"/>
      <c r="D158" s="39"/>
      <c r="E158" s="2"/>
      <c r="H158" s="39"/>
      <c r="I158" s="39"/>
      <c r="J158" s="39"/>
      <c r="K158" s="39"/>
      <c r="L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/>
      <c r="CI158" s="39"/>
      <c r="CJ158" s="39"/>
      <c r="CK158" s="39"/>
      <c r="CL158" s="39"/>
      <c r="CM158" s="39"/>
      <c r="CN158" s="39"/>
      <c r="CO158" s="39"/>
      <c r="CP158" s="39"/>
      <c r="CQ158" s="39"/>
      <c r="CR158" s="39"/>
      <c r="CS158" s="39"/>
      <c r="CT158" s="39"/>
      <c r="CU158" s="39"/>
      <c r="CV158" s="39"/>
      <c r="CW158" s="39"/>
      <c r="CX158" s="39"/>
      <c r="CY158" s="39"/>
      <c r="CZ158" s="39"/>
      <c r="DA158" s="39"/>
      <c r="DB158" s="39"/>
      <c r="DC158" s="39"/>
      <c r="DD158" s="39"/>
      <c r="DE158" s="39"/>
      <c r="DF158" s="39"/>
      <c r="DG158" s="39"/>
      <c r="DH158" s="39"/>
      <c r="DI158" s="39"/>
    </row>
    <row r="159" ht="15.75">
      <c r="E159" s="2"/>
    </row>
    <row r="160" ht="15.75">
      <c r="E160" s="2"/>
    </row>
    <row r="161" ht="15.75">
      <c r="E161" s="2"/>
    </row>
    <row r="162" ht="15.75">
      <c r="E162" s="2"/>
    </row>
    <row r="163" ht="15.75">
      <c r="E163" s="2"/>
    </row>
    <row r="164" ht="15.75">
      <c r="E164" s="2"/>
    </row>
    <row r="165" ht="15.75">
      <c r="E165" s="2"/>
    </row>
    <row r="166" ht="15.75">
      <c r="E166" s="2"/>
    </row>
    <row r="167" ht="15.75">
      <c r="E167" s="2"/>
    </row>
    <row r="168" ht="15.75">
      <c r="E168" s="2"/>
    </row>
    <row r="169" ht="15.75">
      <c r="E169" s="2"/>
    </row>
    <row r="170" ht="15.75">
      <c r="E170" s="2"/>
    </row>
    <row r="171" ht="15.75">
      <c r="E171" s="2"/>
    </row>
    <row r="172" ht="15.75">
      <c r="E172" s="2"/>
    </row>
    <row r="173" ht="15.75">
      <c r="E173" s="2"/>
    </row>
    <row r="174" ht="15.75">
      <c r="E174" s="2"/>
    </row>
    <row r="175" ht="15.75">
      <c r="E175" s="2"/>
    </row>
    <row r="176" ht="15.75">
      <c r="E176" s="2"/>
    </row>
    <row r="177" ht="15.75">
      <c r="E177" s="2"/>
    </row>
    <row r="178" ht="15.75">
      <c r="E178" s="2"/>
    </row>
    <row r="179" ht="15.75">
      <c r="E179" s="2"/>
    </row>
    <row r="180" ht="15.75">
      <c r="E180" s="2"/>
    </row>
    <row r="181" ht="15.75">
      <c r="E181" s="2"/>
    </row>
    <row r="182" ht="15.75">
      <c r="E182" s="2"/>
    </row>
    <row r="183" ht="15.75">
      <c r="E183" s="2"/>
    </row>
    <row r="184" ht="15.75">
      <c r="E184" s="2"/>
    </row>
    <row r="185" ht="15.75">
      <c r="E185" s="2"/>
    </row>
    <row r="186" ht="15.75">
      <c r="E186" s="2"/>
    </row>
    <row r="187" ht="15.75">
      <c r="E187" s="2"/>
    </row>
    <row r="188" ht="15.75">
      <c r="E188" s="2"/>
    </row>
    <row r="189" ht="15.75">
      <c r="E189" s="2"/>
    </row>
    <row r="190" ht="15.75">
      <c r="E190" s="2"/>
    </row>
    <row r="191" ht="15.75">
      <c r="E191" s="2"/>
    </row>
    <row r="192" ht="15.75">
      <c r="E192" s="2"/>
    </row>
    <row r="193" ht="15.75">
      <c r="E193" s="2"/>
    </row>
    <row r="194" ht="15.75">
      <c r="E194" s="2"/>
    </row>
    <row r="195" ht="15.75">
      <c r="E195" s="2"/>
    </row>
    <row r="196" ht="15.75">
      <c r="E196" s="2"/>
    </row>
    <row r="197" ht="15.75">
      <c r="E197" s="2"/>
    </row>
    <row r="198" ht="15.75">
      <c r="E198" s="2"/>
    </row>
    <row r="199" ht="15.75">
      <c r="E199" s="2"/>
    </row>
    <row r="200" ht="15.75">
      <c r="E200" s="2"/>
    </row>
    <row r="201" ht="15.75">
      <c r="E201" s="2"/>
    </row>
    <row r="202" ht="15.75">
      <c r="E202" s="2"/>
    </row>
    <row r="203" ht="15.75">
      <c r="E203" s="2"/>
    </row>
    <row r="204" ht="15.75">
      <c r="E204" s="2"/>
    </row>
    <row r="205" ht="15.75">
      <c r="E205" s="2"/>
    </row>
    <row r="206" ht="15.75">
      <c r="E206" s="2"/>
    </row>
    <row r="207" ht="15.75">
      <c r="E207" s="2"/>
    </row>
    <row r="208" ht="15.75">
      <c r="E208" s="2"/>
    </row>
    <row r="209" ht="15.75">
      <c r="E209" s="2"/>
    </row>
    <row r="210" ht="15.75">
      <c r="E210" s="2"/>
    </row>
    <row r="211" ht="15.75">
      <c r="E211" s="2"/>
    </row>
    <row r="212" ht="15.75">
      <c r="E212" s="2"/>
    </row>
    <row r="213" ht="15.75">
      <c r="E213" s="2"/>
    </row>
    <row r="214" ht="15.75">
      <c r="E214" s="2"/>
    </row>
    <row r="215" ht="15.75">
      <c r="E215" s="2"/>
    </row>
    <row r="216" ht="15.75">
      <c r="E216" s="2"/>
    </row>
    <row r="217" ht="15.75">
      <c r="E217" s="2"/>
    </row>
    <row r="218" ht="15.75">
      <c r="E218" s="2"/>
    </row>
    <row r="219" ht="15.75">
      <c r="E219" s="2"/>
    </row>
    <row r="220" ht="15.75">
      <c r="E220" s="2"/>
    </row>
    <row r="221" ht="15.75">
      <c r="E221" s="2"/>
    </row>
    <row r="222" ht="15.75">
      <c r="E222" s="2"/>
    </row>
    <row r="223" ht="15.75">
      <c r="E223" s="2"/>
    </row>
    <row r="224" ht="15.75">
      <c r="E224" s="2"/>
    </row>
    <row r="225" ht="15.75">
      <c r="E225" s="2"/>
    </row>
    <row r="226" ht="15.75">
      <c r="E226" s="2"/>
    </row>
    <row r="227" ht="15.75">
      <c r="E227" s="2"/>
    </row>
    <row r="228" ht="15.75">
      <c r="E228" s="2"/>
    </row>
    <row r="229" ht="15.75">
      <c r="E229" s="2"/>
    </row>
    <row r="230" ht="15.75">
      <c r="E230" s="2"/>
    </row>
    <row r="231" ht="15.75">
      <c r="E231" s="2"/>
    </row>
    <row r="232" ht="15.75">
      <c r="E232" s="2"/>
    </row>
    <row r="233" ht="15.75">
      <c r="E233" s="2"/>
    </row>
    <row r="234" ht="15.75">
      <c r="E234" s="2"/>
    </row>
    <row r="235" ht="15.75">
      <c r="E235" s="2"/>
    </row>
    <row r="236" ht="15.75">
      <c r="E236" s="2"/>
    </row>
    <row r="237" ht="15.75">
      <c r="E237" s="2"/>
    </row>
    <row r="238" ht="15.75">
      <c r="E238" s="2"/>
    </row>
    <row r="239" ht="15.75">
      <c r="E239" s="2"/>
    </row>
    <row r="240" ht="15.75">
      <c r="E240" s="2"/>
    </row>
    <row r="241" ht="15.75">
      <c r="E241" s="2"/>
    </row>
    <row r="242" ht="15.75">
      <c r="E242" s="2"/>
    </row>
    <row r="243" ht="15.75">
      <c r="E243" s="2"/>
    </row>
    <row r="244" ht="15.75">
      <c r="E244" s="2"/>
    </row>
    <row r="245" ht="15.75">
      <c r="E245" s="2"/>
    </row>
    <row r="246" ht="15.75">
      <c r="E246" s="2"/>
    </row>
    <row r="247" ht="15.75">
      <c r="E247" s="2"/>
    </row>
    <row r="248" ht="15.75">
      <c r="E248" s="2"/>
    </row>
    <row r="249" ht="15.75">
      <c r="E249" s="2"/>
    </row>
    <row r="250" ht="15.75">
      <c r="E250" s="2"/>
    </row>
    <row r="251" ht="15.75">
      <c r="E251" s="2"/>
    </row>
    <row r="252" ht="15.75">
      <c r="E252" s="2"/>
    </row>
    <row r="253" ht="15.75">
      <c r="E253" s="2"/>
    </row>
    <row r="254" ht="15.75">
      <c r="E254" s="2"/>
    </row>
    <row r="255" ht="15.75">
      <c r="E255" s="2"/>
    </row>
    <row r="256" ht="15.75">
      <c r="E256" s="2"/>
    </row>
    <row r="257" ht="15.75">
      <c r="E257" s="2"/>
    </row>
    <row r="258" ht="15.75">
      <c r="E258" s="2"/>
    </row>
    <row r="259" ht="15.75">
      <c r="E259" s="2"/>
    </row>
    <row r="260" ht="15.75">
      <c r="E260" s="2"/>
    </row>
    <row r="261" ht="15.75">
      <c r="E261" s="2"/>
    </row>
    <row r="262" ht="15.75">
      <c r="E262" s="2"/>
    </row>
    <row r="263" ht="15.75">
      <c r="E263" s="2"/>
    </row>
    <row r="264" ht="15.75">
      <c r="E264" s="2"/>
    </row>
    <row r="265" ht="15.75">
      <c r="E265" s="2"/>
    </row>
    <row r="266" ht="15.75">
      <c r="E266" s="2"/>
    </row>
    <row r="267" ht="15.75">
      <c r="E267" s="2"/>
    </row>
    <row r="268" ht="15.75">
      <c r="E268" s="2"/>
    </row>
    <row r="269" ht="15.75">
      <c r="E269" s="2"/>
    </row>
    <row r="270" ht="15.75">
      <c r="E270" s="2"/>
    </row>
    <row r="271" ht="15.75">
      <c r="E271" s="2"/>
    </row>
    <row r="272" ht="15.75">
      <c r="E272" s="2"/>
    </row>
    <row r="273" ht="15.75">
      <c r="E273" s="2"/>
    </row>
    <row r="274" ht="15.75">
      <c r="E274" s="2"/>
    </row>
    <row r="275" ht="15.75">
      <c r="E275" s="2"/>
    </row>
    <row r="276" ht="15.75">
      <c r="E276" s="2"/>
    </row>
    <row r="277" ht="15.75">
      <c r="E277" s="2"/>
    </row>
    <row r="278" ht="15.75">
      <c r="E278" s="2"/>
    </row>
    <row r="279" ht="15.75">
      <c r="E279" s="2"/>
    </row>
    <row r="280" ht="15.75">
      <c r="E280" s="2"/>
    </row>
    <row r="281" ht="15.75">
      <c r="E281" s="2"/>
    </row>
    <row r="282" ht="15.75">
      <c r="E282" s="2"/>
    </row>
    <row r="283" ht="15.75">
      <c r="E283" s="2"/>
    </row>
    <row r="284" ht="15.75">
      <c r="E284" s="2"/>
    </row>
    <row r="285" ht="15.75">
      <c r="E285" s="2"/>
    </row>
    <row r="286" ht="15.75">
      <c r="E286" s="2"/>
    </row>
    <row r="287" ht="15.75">
      <c r="E287" s="2"/>
    </row>
    <row r="288" ht="15.75">
      <c r="E288" s="2"/>
    </row>
    <row r="289" ht="15.75">
      <c r="E289" s="2"/>
    </row>
    <row r="290" ht="15.75">
      <c r="E290" s="2"/>
    </row>
    <row r="291" ht="15.75">
      <c r="E291" s="2"/>
    </row>
    <row r="292" ht="15.75">
      <c r="E292" s="2"/>
    </row>
    <row r="293" ht="15.75">
      <c r="E293" s="2"/>
    </row>
    <row r="294" ht="15.75">
      <c r="E294" s="2"/>
    </row>
    <row r="295" ht="15.75">
      <c r="E295" s="2"/>
    </row>
    <row r="296" ht="15.75">
      <c r="E296" s="2"/>
    </row>
    <row r="297" ht="15.75">
      <c r="E297" s="2"/>
    </row>
    <row r="298" ht="15.75">
      <c r="E298" s="2"/>
    </row>
    <row r="299" ht="15.75">
      <c r="E299" s="2"/>
    </row>
    <row r="300" ht="15.75">
      <c r="E300" s="2"/>
    </row>
    <row r="301" ht="15.75">
      <c r="E301" s="2"/>
    </row>
    <row r="302" ht="15.75">
      <c r="E302" s="2"/>
    </row>
    <row r="303" ht="15.75">
      <c r="E303" s="2"/>
    </row>
    <row r="304" ht="15.75">
      <c r="E304" s="2"/>
    </row>
    <row r="305" ht="15.75">
      <c r="E305" s="2"/>
    </row>
    <row r="306" ht="15.75">
      <c r="E306" s="2"/>
    </row>
    <row r="307" ht="15.75">
      <c r="E307" s="2"/>
    </row>
    <row r="308" ht="15.75">
      <c r="E308" s="2"/>
    </row>
    <row r="309" ht="15.75">
      <c r="E309" s="2"/>
    </row>
    <row r="310" ht="15.75">
      <c r="E310" s="2"/>
    </row>
    <row r="311" ht="15.75">
      <c r="E311" s="2"/>
    </row>
    <row r="312" ht="15.75">
      <c r="E312" s="2"/>
    </row>
    <row r="313" ht="15.75">
      <c r="E313" s="2"/>
    </row>
    <row r="314" ht="15.75">
      <c r="E314" s="2"/>
    </row>
    <row r="315" ht="15.75">
      <c r="E315" s="2"/>
    </row>
    <row r="316" ht="15.75">
      <c r="E316" s="2"/>
    </row>
    <row r="317" ht="15.75">
      <c r="E317" s="2"/>
    </row>
    <row r="318" ht="15.75">
      <c r="E318" s="2"/>
    </row>
    <row r="319" ht="15.75">
      <c r="E319" s="2"/>
    </row>
    <row r="320" ht="15.75">
      <c r="E320" s="2"/>
    </row>
    <row r="321" ht="15.75">
      <c r="E321" s="2"/>
    </row>
    <row r="322" ht="15.75">
      <c r="E322" s="2"/>
    </row>
    <row r="323" ht="15.75">
      <c r="E323" s="2"/>
    </row>
    <row r="324" ht="15.75">
      <c r="E324" s="2"/>
    </row>
    <row r="325" ht="15.75">
      <c r="E325" s="2"/>
    </row>
    <row r="326" ht="15.75">
      <c r="E326" s="2"/>
    </row>
    <row r="327" ht="15.75">
      <c r="E327" s="2"/>
    </row>
    <row r="328" ht="15.75">
      <c r="E328" s="2"/>
    </row>
    <row r="329" ht="15.75">
      <c r="E329" s="2"/>
    </row>
    <row r="330" ht="15.75">
      <c r="E330" s="2"/>
    </row>
    <row r="331" ht="15.75">
      <c r="E331" s="2"/>
    </row>
    <row r="332" ht="15.75">
      <c r="E332" s="2"/>
    </row>
    <row r="333" ht="15.75">
      <c r="E333" s="2"/>
    </row>
    <row r="334" ht="15.75">
      <c r="E334" s="2"/>
    </row>
    <row r="335" ht="15.75">
      <c r="E335" s="2"/>
    </row>
    <row r="336" ht="15.75">
      <c r="E336" s="2"/>
    </row>
    <row r="337" ht="15.75">
      <c r="E337" s="2"/>
    </row>
    <row r="338" ht="15.75">
      <c r="E338" s="2"/>
    </row>
    <row r="339" ht="15.75">
      <c r="E339" s="2"/>
    </row>
    <row r="340" ht="15.75">
      <c r="E340" s="2"/>
    </row>
    <row r="341" ht="15.75">
      <c r="E341" s="2"/>
    </row>
    <row r="342" ht="15.75">
      <c r="E342" s="2"/>
    </row>
    <row r="343" ht="15.75">
      <c r="E343" s="2"/>
    </row>
    <row r="344" ht="15.75">
      <c r="E344" s="2"/>
    </row>
    <row r="345" ht="15.75">
      <c r="E345" s="2"/>
    </row>
    <row r="346" ht="15.75">
      <c r="E346" s="2"/>
    </row>
    <row r="347" ht="15.75">
      <c r="E347" s="2"/>
    </row>
    <row r="348" ht="15.75">
      <c r="E348" s="2"/>
    </row>
    <row r="349" ht="15.75">
      <c r="E349" s="2"/>
    </row>
    <row r="350" ht="15.75">
      <c r="E350" s="2"/>
    </row>
    <row r="351" ht="15.75">
      <c r="E351" s="2"/>
    </row>
    <row r="352" ht="15.75">
      <c r="E352" s="2"/>
    </row>
    <row r="353" ht="15.75">
      <c r="E353" s="2"/>
    </row>
    <row r="354" ht="15.75">
      <c r="E354" s="2"/>
    </row>
    <row r="355" ht="15.75">
      <c r="E355" s="2"/>
    </row>
    <row r="356" ht="15.75">
      <c r="E356" s="2"/>
    </row>
    <row r="357" ht="15.75">
      <c r="E357" s="2"/>
    </row>
    <row r="358" ht="15.75">
      <c r="E358" s="2"/>
    </row>
    <row r="359" ht="15.75">
      <c r="E359" s="2"/>
    </row>
    <row r="360" ht="15.75">
      <c r="E360" s="2"/>
    </row>
    <row r="361" ht="15.75">
      <c r="E361" s="2"/>
    </row>
    <row r="362" ht="15.75">
      <c r="E362" s="2"/>
    </row>
    <row r="363" ht="15.75">
      <c r="E363" s="2"/>
    </row>
    <row r="364" ht="15.75">
      <c r="E364" s="2"/>
    </row>
    <row r="365" ht="15.75">
      <c r="E365" s="2"/>
    </row>
    <row r="366" ht="15.75">
      <c r="E366" s="2"/>
    </row>
    <row r="367" ht="15.75">
      <c r="E367" s="2"/>
    </row>
    <row r="368" ht="15.75">
      <c r="E368" s="2"/>
    </row>
    <row r="369" ht="15.75">
      <c r="E369" s="2"/>
    </row>
    <row r="370" ht="15.75">
      <c r="E370" s="2"/>
    </row>
    <row r="371" ht="15.75">
      <c r="E371" s="2"/>
    </row>
    <row r="372" ht="15.75">
      <c r="E372" s="2"/>
    </row>
    <row r="373" ht="15.75">
      <c r="E373" s="2"/>
    </row>
    <row r="374" ht="15.75">
      <c r="E374" s="2"/>
    </row>
    <row r="375" ht="15.75">
      <c r="E375" s="2"/>
    </row>
    <row r="376" ht="15.75">
      <c r="E376" s="2"/>
    </row>
    <row r="377" ht="15.75">
      <c r="E377" s="2"/>
    </row>
    <row r="378" ht="15.75">
      <c r="E378" s="2"/>
    </row>
    <row r="379" ht="15.75">
      <c r="E379" s="2"/>
    </row>
    <row r="380" ht="15.75">
      <c r="E380" s="2"/>
    </row>
    <row r="381" ht="15.75">
      <c r="E381" s="2"/>
    </row>
    <row r="382" ht="15.75">
      <c r="E382" s="2"/>
    </row>
    <row r="383" ht="15.75">
      <c r="E383" s="2"/>
    </row>
    <row r="384" ht="15.75">
      <c r="E384" s="2"/>
    </row>
    <row r="385" ht="15.75">
      <c r="E385" s="2"/>
    </row>
    <row r="386" ht="15.75">
      <c r="E386" s="2"/>
    </row>
    <row r="387" ht="15.75">
      <c r="E387" s="2"/>
    </row>
    <row r="388" ht="15.75">
      <c r="E388" s="2"/>
    </row>
    <row r="389" ht="15.75">
      <c r="E389" s="2"/>
    </row>
    <row r="390" ht="15.75">
      <c r="E390" s="2"/>
    </row>
    <row r="391" ht="15.75">
      <c r="E391" s="2"/>
    </row>
    <row r="392" ht="15.75">
      <c r="E392" s="2"/>
    </row>
    <row r="393" ht="15.75">
      <c r="E393" s="2"/>
    </row>
    <row r="394" ht="15.75">
      <c r="E394" s="2"/>
    </row>
    <row r="395" ht="15.75">
      <c r="E395" s="2"/>
    </row>
    <row r="396" ht="15.75">
      <c r="E396" s="2"/>
    </row>
    <row r="397" ht="15.75">
      <c r="E397" s="2"/>
    </row>
    <row r="398" ht="15.75">
      <c r="E398" s="2"/>
    </row>
    <row r="399" ht="15.75">
      <c r="E399" s="2"/>
    </row>
    <row r="400" ht="15.75">
      <c r="E400" s="2"/>
    </row>
    <row r="401" ht="15.75">
      <c r="E401" s="2"/>
    </row>
    <row r="402" ht="15.75">
      <c r="E402" s="2"/>
    </row>
    <row r="403" ht="15.75">
      <c r="E403" s="2"/>
    </row>
    <row r="404" ht="15.75">
      <c r="E404" s="2"/>
    </row>
    <row r="405" ht="15.75">
      <c r="E405" s="2"/>
    </row>
    <row r="406" ht="15.75">
      <c r="E406" s="2"/>
    </row>
    <row r="407" ht="15.75">
      <c r="E407" s="2"/>
    </row>
    <row r="408" ht="15.75">
      <c r="E408" s="2"/>
    </row>
    <row r="409" ht="15.75">
      <c r="E409" s="2"/>
    </row>
    <row r="410" ht="15.75">
      <c r="E410" s="2"/>
    </row>
    <row r="411" ht="15.75">
      <c r="E411" s="2"/>
    </row>
    <row r="412" ht="15.75">
      <c r="E412" s="2"/>
    </row>
    <row r="413" ht="15.75">
      <c r="E413" s="2"/>
    </row>
    <row r="414" ht="15.75">
      <c r="E414" s="2"/>
    </row>
    <row r="415" ht="15.75">
      <c r="E415" s="2"/>
    </row>
    <row r="416" ht="15.75">
      <c r="E416" s="2"/>
    </row>
    <row r="417" ht="15.75">
      <c r="E417" s="2"/>
    </row>
    <row r="418" ht="15.75">
      <c r="E418" s="2"/>
    </row>
    <row r="419" ht="15.75">
      <c r="E419" s="2"/>
    </row>
    <row r="420" ht="15.75">
      <c r="E420" s="2"/>
    </row>
    <row r="421" ht="15.75">
      <c r="E421" s="2"/>
    </row>
    <row r="422" ht="15.75">
      <c r="E422" s="2"/>
    </row>
    <row r="423" ht="15.75">
      <c r="E423" s="2"/>
    </row>
    <row r="424" ht="15.75">
      <c r="E424" s="2"/>
    </row>
    <row r="425" ht="15.75">
      <c r="E425" s="2"/>
    </row>
    <row r="426" ht="15.75">
      <c r="E426" s="2"/>
    </row>
    <row r="427" ht="15.75">
      <c r="E427" s="2"/>
    </row>
    <row r="428" ht="15.75">
      <c r="E428" s="2"/>
    </row>
    <row r="429" ht="15.75">
      <c r="E429" s="2"/>
    </row>
    <row r="430" ht="15.75">
      <c r="E430" s="2"/>
    </row>
    <row r="431" ht="15.75">
      <c r="E431" s="2"/>
    </row>
    <row r="637" spans="15:18" ht="15.75">
      <c r="O637" s="3"/>
      <c r="R637" s="3"/>
    </row>
    <row r="638" spans="15:18" ht="15.75">
      <c r="O638" s="3"/>
      <c r="R638" s="3"/>
    </row>
    <row r="639" spans="15:18" ht="15.75">
      <c r="O639" s="3"/>
      <c r="R639" s="3"/>
    </row>
    <row r="640" spans="15:18" ht="15.75">
      <c r="O640" s="3"/>
      <c r="R640" s="3"/>
    </row>
    <row r="641" spans="15:18" ht="15.75">
      <c r="O641" s="3"/>
      <c r="R641" s="3"/>
    </row>
    <row r="642" spans="15:18" ht="15.75">
      <c r="O642" s="3"/>
      <c r="R642" s="3"/>
    </row>
    <row r="643" spans="15:18" ht="15.75">
      <c r="O643" s="3"/>
      <c r="R643" s="3"/>
    </row>
    <row r="644" spans="15:18" ht="15.75">
      <c r="O644" s="3"/>
      <c r="R644" s="3"/>
    </row>
    <row r="645" spans="15:18" ht="15.75">
      <c r="O645" s="3"/>
      <c r="R645" s="3"/>
    </row>
    <row r="646" spans="15:18" ht="15.75">
      <c r="O646" s="3"/>
      <c r="R646" s="3"/>
    </row>
    <row r="647" spans="15:18" ht="15.75">
      <c r="O647" s="3"/>
      <c r="R647" s="3"/>
    </row>
    <row r="648" spans="15:18" ht="15.75">
      <c r="O648" s="3"/>
      <c r="R648" s="3"/>
    </row>
    <row r="649" spans="15:18" ht="15.75">
      <c r="O649" s="3"/>
      <c r="R649" s="3"/>
    </row>
    <row r="650" spans="15:18" ht="15.75">
      <c r="O650" s="3"/>
      <c r="R650" s="3"/>
    </row>
    <row r="651" spans="15:18" ht="15.75">
      <c r="O651" s="3"/>
      <c r="R651" s="3"/>
    </row>
    <row r="652" spans="15:18" ht="15.75">
      <c r="O652" s="3"/>
      <c r="R652" s="3"/>
    </row>
    <row r="653" spans="15:18" ht="15.75">
      <c r="O653" s="3"/>
      <c r="R653" s="3"/>
    </row>
    <row r="654" spans="15:18" ht="15.75">
      <c r="O654" s="3"/>
      <c r="R654" s="3"/>
    </row>
    <row r="655" spans="15:18" ht="15.75">
      <c r="O655" s="3"/>
      <c r="R655" s="3"/>
    </row>
    <row r="656" spans="15:18" ht="15.75">
      <c r="O656" s="3"/>
      <c r="R656" s="3"/>
    </row>
    <row r="657" spans="15:18" ht="15.75">
      <c r="O657" s="3"/>
      <c r="R657" s="3"/>
    </row>
    <row r="658" spans="15:18" ht="15.75">
      <c r="O658" s="3"/>
      <c r="R658" s="3"/>
    </row>
    <row r="659" spans="15:18" ht="15.75">
      <c r="O659" s="3"/>
      <c r="R659" s="3"/>
    </row>
    <row r="660" spans="15:18" ht="15.75">
      <c r="O660" s="3"/>
      <c r="R660" s="3"/>
    </row>
    <row r="661" spans="15:18" ht="15.75">
      <c r="O661" s="3"/>
      <c r="R661" s="3"/>
    </row>
    <row r="662" spans="15:18" ht="15.75">
      <c r="O662" s="3"/>
      <c r="R662" s="3"/>
    </row>
    <row r="663" spans="15:18" ht="15.75">
      <c r="O663" s="3"/>
      <c r="R663" s="3"/>
    </row>
    <row r="664" spans="15:18" ht="15.75">
      <c r="O664" s="3"/>
      <c r="R664" s="3"/>
    </row>
    <row r="665" spans="15:18" ht="15.75">
      <c r="O665" s="3"/>
      <c r="R665" s="3"/>
    </row>
    <row r="666" spans="15:18" ht="15.75">
      <c r="O666" s="3"/>
      <c r="R666" s="3"/>
    </row>
    <row r="667" spans="15:18" ht="15.75">
      <c r="O667" s="3"/>
      <c r="R667" s="3"/>
    </row>
    <row r="668" spans="15:18" ht="15.75">
      <c r="O668" s="3"/>
      <c r="R668" s="3"/>
    </row>
    <row r="669" spans="15:18" ht="15.75">
      <c r="O669" s="3"/>
      <c r="R669" s="3"/>
    </row>
    <row r="670" spans="15:18" ht="15.75">
      <c r="O670" s="3"/>
      <c r="R670" s="3"/>
    </row>
    <row r="671" spans="15:18" ht="15.75">
      <c r="O671" s="3"/>
      <c r="R671" s="3"/>
    </row>
    <row r="672" spans="15:18" ht="15.75">
      <c r="O672" s="3"/>
      <c r="R672" s="3"/>
    </row>
    <row r="673" spans="15:18" ht="15.75">
      <c r="O673" s="3"/>
      <c r="R673" s="3"/>
    </row>
    <row r="674" spans="15:18" ht="15.75">
      <c r="O674" s="3"/>
      <c r="R674" s="3"/>
    </row>
    <row r="675" spans="15:18" ht="15.75">
      <c r="O675" s="3"/>
      <c r="R675" s="3"/>
    </row>
    <row r="676" spans="15:18" ht="15.75">
      <c r="O676" s="3"/>
      <c r="R676" s="3"/>
    </row>
    <row r="677" spans="15:18" ht="15.75">
      <c r="O677" s="3"/>
      <c r="R677" s="3"/>
    </row>
    <row r="678" spans="15:18" ht="15.75">
      <c r="O678" s="3"/>
      <c r="R678" s="3"/>
    </row>
    <row r="679" spans="15:18" ht="15.75">
      <c r="O679" s="3"/>
      <c r="R679" s="3"/>
    </row>
    <row r="680" spans="15:18" ht="15.75">
      <c r="O680" s="3"/>
      <c r="R680" s="3"/>
    </row>
    <row r="681" spans="15:18" ht="15.75">
      <c r="O681" s="3"/>
      <c r="R681" s="3"/>
    </row>
    <row r="682" spans="15:18" ht="15.75">
      <c r="O682" s="3"/>
      <c r="R682" s="3"/>
    </row>
    <row r="683" spans="15:18" ht="15.75">
      <c r="O683" s="3"/>
      <c r="R683" s="3"/>
    </row>
    <row r="684" spans="15:18" ht="15.75">
      <c r="O684" s="3"/>
      <c r="R684" s="3"/>
    </row>
    <row r="685" spans="15:18" ht="15.75">
      <c r="O685" s="3"/>
      <c r="R685" s="3"/>
    </row>
    <row r="686" spans="15:18" ht="15.75">
      <c r="O686" s="3"/>
      <c r="R686" s="3"/>
    </row>
    <row r="687" spans="15:18" ht="15.75">
      <c r="O687" s="3"/>
      <c r="R687" s="3"/>
    </row>
    <row r="688" spans="15:18" ht="15.75">
      <c r="O688" s="3"/>
      <c r="R688" s="3"/>
    </row>
    <row r="689" spans="15:18" ht="15.75">
      <c r="O689" s="3"/>
      <c r="R689" s="3"/>
    </row>
    <row r="690" spans="15:18" ht="15.75">
      <c r="O690" s="3"/>
      <c r="R690" s="3"/>
    </row>
    <row r="691" spans="15:18" ht="15.75">
      <c r="O691" s="3"/>
      <c r="R691" s="3"/>
    </row>
    <row r="692" spans="15:18" ht="15.75">
      <c r="O692" s="3"/>
      <c r="R692" s="3"/>
    </row>
    <row r="693" spans="15:18" ht="15.75">
      <c r="O693" s="3"/>
      <c r="R693" s="3"/>
    </row>
    <row r="694" spans="15:18" ht="15.75">
      <c r="O694" s="3"/>
      <c r="R694" s="3"/>
    </row>
    <row r="695" spans="15:18" ht="15.75">
      <c r="O695" s="3"/>
      <c r="R695" s="3"/>
    </row>
    <row r="696" spans="15:18" ht="15.75">
      <c r="O696" s="3"/>
      <c r="R696" s="3"/>
    </row>
    <row r="697" spans="15:18" ht="15.75">
      <c r="O697" s="3"/>
      <c r="R697" s="3"/>
    </row>
    <row r="698" spans="15:18" ht="15.75">
      <c r="O698" s="3"/>
      <c r="R698" s="3"/>
    </row>
    <row r="699" spans="15:18" ht="15.75">
      <c r="O699" s="3"/>
      <c r="R699" s="3"/>
    </row>
    <row r="700" spans="15:18" ht="15.75">
      <c r="O700" s="3"/>
      <c r="R700" s="3"/>
    </row>
    <row r="701" spans="15:18" ht="15.75">
      <c r="O701" s="3"/>
      <c r="R701" s="3"/>
    </row>
    <row r="702" spans="15:18" ht="15.75">
      <c r="O702" s="3"/>
      <c r="R702" s="3"/>
    </row>
    <row r="703" spans="15:18" ht="15.75">
      <c r="O703" s="3"/>
      <c r="R703" s="3"/>
    </row>
    <row r="704" spans="15:18" ht="15.75">
      <c r="O704" s="3"/>
      <c r="R704" s="3"/>
    </row>
    <row r="705" spans="15:18" ht="15.75">
      <c r="O705" s="3"/>
      <c r="R705" s="3"/>
    </row>
    <row r="706" spans="15:18" ht="15.75">
      <c r="O706" s="3"/>
      <c r="R706" s="3"/>
    </row>
    <row r="707" spans="15:18" ht="15.75">
      <c r="O707" s="3"/>
      <c r="R707" s="3"/>
    </row>
    <row r="708" spans="15:18" ht="15.75">
      <c r="O708" s="3"/>
      <c r="R708" s="3"/>
    </row>
    <row r="709" spans="15:18" ht="15.75">
      <c r="O709" s="3"/>
      <c r="R709" s="3"/>
    </row>
    <row r="710" spans="15:18" ht="15.75">
      <c r="O710" s="3"/>
      <c r="R710" s="3"/>
    </row>
    <row r="711" spans="15:18" ht="15.75">
      <c r="O711" s="3"/>
      <c r="R711" s="3"/>
    </row>
    <row r="712" spans="15:18" ht="15.75">
      <c r="O712" s="3"/>
      <c r="R712" s="3"/>
    </row>
    <row r="713" spans="15:18" ht="15.75">
      <c r="O713" s="3"/>
      <c r="R713" s="3"/>
    </row>
    <row r="714" spans="15:18" ht="15.75">
      <c r="O714" s="3"/>
      <c r="R714" s="3"/>
    </row>
    <row r="715" spans="15:18" ht="15.75">
      <c r="O715" s="3"/>
      <c r="R715" s="3"/>
    </row>
    <row r="716" spans="15:18" ht="15.75">
      <c r="O716" s="3"/>
      <c r="R716" s="3"/>
    </row>
    <row r="717" spans="15:18" ht="15.75">
      <c r="O717" s="3"/>
      <c r="R717" s="3"/>
    </row>
    <row r="718" spans="15:18" ht="15.75">
      <c r="O718" s="3"/>
      <c r="R718" s="3"/>
    </row>
    <row r="719" spans="15:18" ht="15.75">
      <c r="O719" s="3"/>
      <c r="R719" s="3"/>
    </row>
    <row r="720" spans="15:18" ht="15.75">
      <c r="O720" s="3"/>
      <c r="R720" s="3"/>
    </row>
    <row r="721" spans="15:18" ht="15.75">
      <c r="O721" s="3"/>
      <c r="R721" s="3"/>
    </row>
    <row r="722" spans="15:18" ht="15.75">
      <c r="O722" s="3"/>
      <c r="R722" s="3"/>
    </row>
    <row r="723" spans="15:18" ht="15.75">
      <c r="O723" s="3"/>
      <c r="R723" s="3"/>
    </row>
    <row r="724" spans="15:18" ht="15.75">
      <c r="O724" s="3"/>
      <c r="R724" s="3"/>
    </row>
    <row r="725" spans="15:18" ht="15.75">
      <c r="O725" s="3"/>
      <c r="R725" s="3"/>
    </row>
    <row r="726" spans="15:18" ht="15.75">
      <c r="O726" s="3"/>
      <c r="R726" s="3"/>
    </row>
    <row r="727" spans="15:18" ht="15.75">
      <c r="O727" s="3"/>
      <c r="R727" s="3"/>
    </row>
    <row r="728" spans="15:18" ht="15.75">
      <c r="O728" s="3"/>
      <c r="R728" s="3"/>
    </row>
    <row r="729" spans="15:18" ht="15.75">
      <c r="O729" s="3"/>
      <c r="R729" s="3"/>
    </row>
    <row r="730" spans="15:18" ht="15.75">
      <c r="O730" s="3"/>
      <c r="R730" s="3"/>
    </row>
    <row r="731" spans="15:18" ht="15.75">
      <c r="O731" s="3"/>
      <c r="R731" s="3"/>
    </row>
    <row r="732" spans="15:18" ht="15.75">
      <c r="O732" s="3"/>
      <c r="R732" s="3"/>
    </row>
    <row r="733" spans="15:18" ht="15.75">
      <c r="O733" s="3"/>
      <c r="R733" s="3"/>
    </row>
    <row r="734" spans="15:18" ht="15.75">
      <c r="O734" s="3"/>
      <c r="R734" s="3"/>
    </row>
    <row r="735" spans="15:18" ht="15.75">
      <c r="O735" s="3"/>
      <c r="R735" s="3"/>
    </row>
    <row r="736" spans="15:18" ht="15.75">
      <c r="O736" s="3"/>
      <c r="R736" s="3"/>
    </row>
    <row r="737" spans="15:18" ht="15.75">
      <c r="O737" s="3"/>
      <c r="R737" s="3"/>
    </row>
    <row r="738" spans="15:18" ht="15.75">
      <c r="O738" s="3"/>
      <c r="R738" s="3"/>
    </row>
    <row r="739" spans="15:18" ht="15.75">
      <c r="O739" s="3"/>
      <c r="R739" s="3"/>
    </row>
    <row r="740" spans="15:18" ht="15.75">
      <c r="O740" s="3"/>
      <c r="R740" s="3"/>
    </row>
    <row r="741" spans="15:18" ht="15.75">
      <c r="O741" s="3"/>
      <c r="R741" s="3"/>
    </row>
    <row r="742" spans="15:18" ht="15.75">
      <c r="O742" s="3"/>
      <c r="R742" s="3"/>
    </row>
    <row r="743" spans="15:18" ht="15.75">
      <c r="O743" s="3"/>
      <c r="R743" s="3"/>
    </row>
    <row r="744" spans="15:18" ht="15.75">
      <c r="O744" s="3"/>
      <c r="R744" s="3"/>
    </row>
    <row r="745" spans="15:18" ht="15.75">
      <c r="O745" s="3"/>
      <c r="R745" s="3"/>
    </row>
    <row r="746" spans="15:18" ht="15.75">
      <c r="O746" s="3"/>
      <c r="R746" s="3"/>
    </row>
    <row r="747" spans="15:18" ht="15.75">
      <c r="O747" s="3"/>
      <c r="R747" s="3"/>
    </row>
    <row r="748" spans="15:18" ht="15.75">
      <c r="O748" s="3"/>
      <c r="R748" s="3"/>
    </row>
    <row r="749" spans="15:18" ht="15.75">
      <c r="O749" s="3"/>
      <c r="R749" s="3"/>
    </row>
    <row r="750" spans="15:18" ht="15.75">
      <c r="O750" s="3"/>
      <c r="R750" s="3"/>
    </row>
    <row r="751" spans="15:18" ht="15.75">
      <c r="O751" s="3"/>
      <c r="R751" s="3"/>
    </row>
    <row r="752" spans="15:18" ht="15.75">
      <c r="O752" s="3"/>
      <c r="R752" s="3"/>
    </row>
    <row r="753" spans="15:18" ht="15.75">
      <c r="O753" s="3"/>
      <c r="R753" s="3"/>
    </row>
    <row r="754" spans="15:18" ht="15.75">
      <c r="O754" s="3"/>
      <c r="R754" s="3"/>
    </row>
    <row r="755" spans="15:18" ht="15.75">
      <c r="O755" s="3"/>
      <c r="R755" s="3"/>
    </row>
    <row r="756" spans="15:18" ht="15.75">
      <c r="O756" s="3"/>
      <c r="R756" s="3"/>
    </row>
    <row r="757" spans="15:18" ht="15.75">
      <c r="O757" s="3"/>
      <c r="R757" s="3"/>
    </row>
    <row r="758" spans="15:18" ht="15.75">
      <c r="O758" s="3"/>
      <c r="R758" s="3"/>
    </row>
    <row r="759" spans="15:18" ht="15.75">
      <c r="O759" s="3"/>
      <c r="R759" s="3"/>
    </row>
    <row r="760" spans="15:18" ht="15.75">
      <c r="O760" s="3"/>
      <c r="R760" s="3"/>
    </row>
    <row r="761" spans="15:18" ht="15.75">
      <c r="O761" s="3"/>
      <c r="R761" s="3"/>
    </row>
    <row r="762" spans="15:18" ht="15.75">
      <c r="O762" s="3"/>
      <c r="R762" s="3"/>
    </row>
    <row r="763" spans="15:18" ht="15.75">
      <c r="O763" s="3"/>
      <c r="R763" s="3"/>
    </row>
    <row r="764" spans="15:18" ht="15.75">
      <c r="O764" s="3"/>
      <c r="R764" s="3"/>
    </row>
    <row r="765" spans="15:18" ht="15.75">
      <c r="O765" s="3"/>
      <c r="R765" s="3"/>
    </row>
    <row r="766" spans="15:18" ht="15.75">
      <c r="O766" s="3"/>
      <c r="R766" s="3"/>
    </row>
    <row r="767" spans="15:18" ht="15.75">
      <c r="O767" s="3"/>
      <c r="R767" s="3"/>
    </row>
    <row r="768" spans="15:18" ht="15.75">
      <c r="O768" s="3"/>
      <c r="R768" s="3"/>
    </row>
    <row r="769" spans="15:18" ht="15.75">
      <c r="O769" s="3"/>
      <c r="R769" s="3"/>
    </row>
    <row r="770" spans="15:18" ht="15.75">
      <c r="O770" s="3"/>
      <c r="R770" s="3"/>
    </row>
    <row r="771" spans="15:18" ht="15.75">
      <c r="O771" s="3"/>
      <c r="R771" s="3"/>
    </row>
    <row r="772" spans="15:18" ht="15.75">
      <c r="O772" s="3"/>
      <c r="R772" s="3"/>
    </row>
    <row r="773" spans="15:18" ht="15.75">
      <c r="O773" s="3"/>
      <c r="R773" s="3"/>
    </row>
    <row r="774" spans="15:18" ht="15.75">
      <c r="O774" s="3"/>
      <c r="R774" s="3"/>
    </row>
    <row r="775" spans="15:18" ht="15.75">
      <c r="O775" s="3"/>
      <c r="R775" s="3"/>
    </row>
    <row r="776" spans="15:18" ht="15.75">
      <c r="O776" s="3"/>
      <c r="R776" s="3"/>
    </row>
    <row r="777" spans="15:18" ht="15.75">
      <c r="O777" s="3"/>
      <c r="R777" s="3"/>
    </row>
    <row r="778" spans="15:18" ht="15.75">
      <c r="O778" s="3"/>
      <c r="R778" s="3"/>
    </row>
    <row r="779" spans="15:18" ht="15.75">
      <c r="O779" s="3"/>
      <c r="R779" s="3"/>
    </row>
    <row r="780" spans="15:18" ht="15.75">
      <c r="O780" s="3"/>
      <c r="R780" s="3"/>
    </row>
    <row r="781" spans="15:18" ht="15.75">
      <c r="O781" s="3"/>
      <c r="R781" s="3"/>
    </row>
    <row r="782" spans="15:18" ht="15.75">
      <c r="O782" s="3"/>
      <c r="R782" s="3"/>
    </row>
    <row r="783" spans="15:18" ht="15.75">
      <c r="O783" s="3"/>
      <c r="R783" s="3"/>
    </row>
    <row r="784" spans="15:18" ht="15.75">
      <c r="O784" s="3"/>
      <c r="R784" s="3"/>
    </row>
    <row r="785" spans="15:18" ht="15.75">
      <c r="O785" s="3"/>
      <c r="R785" s="3"/>
    </row>
    <row r="786" spans="15:18" ht="15.75">
      <c r="O786" s="3"/>
      <c r="R786" s="3"/>
    </row>
    <row r="787" spans="15:18" ht="15.75">
      <c r="O787" s="3"/>
      <c r="R787" s="3"/>
    </row>
    <row r="788" spans="15:18" ht="15.75">
      <c r="O788" s="3"/>
      <c r="R788" s="3"/>
    </row>
    <row r="789" spans="15:18" ht="15.75">
      <c r="O789" s="3"/>
      <c r="R789" s="3"/>
    </row>
    <row r="790" spans="15:18" ht="15.75">
      <c r="O790" s="3"/>
      <c r="R790" s="3"/>
    </row>
    <row r="791" spans="15:18" ht="15.75">
      <c r="O791" s="3"/>
      <c r="R791" s="3"/>
    </row>
    <row r="792" spans="15:18" ht="15.75">
      <c r="O792" s="3"/>
      <c r="R792" s="3"/>
    </row>
    <row r="793" spans="15:18" ht="15.75">
      <c r="O793" s="3"/>
      <c r="R793" s="3"/>
    </row>
    <row r="794" spans="15:18" ht="15.75">
      <c r="O794" s="3"/>
      <c r="R794" s="3"/>
    </row>
    <row r="795" spans="15:18" ht="15.75">
      <c r="O795" s="3"/>
      <c r="R795" s="3"/>
    </row>
    <row r="796" spans="15:18" ht="15.75">
      <c r="O796" s="3"/>
      <c r="R796" s="3"/>
    </row>
    <row r="797" spans="15:18" ht="15.75">
      <c r="O797" s="3"/>
      <c r="R797" s="3"/>
    </row>
    <row r="798" spans="15:18" ht="15.75">
      <c r="O798" s="3"/>
      <c r="R798" s="3"/>
    </row>
    <row r="799" spans="15:18" ht="15.75">
      <c r="O799" s="3"/>
      <c r="R799" s="3"/>
    </row>
    <row r="800" spans="15:18" ht="15.75">
      <c r="O800" s="3"/>
      <c r="R800" s="3"/>
    </row>
    <row r="801" spans="15:18" ht="15.75">
      <c r="O801" s="3"/>
      <c r="R801" s="3"/>
    </row>
    <row r="802" spans="15:18" ht="15.75">
      <c r="O802" s="3"/>
      <c r="R802" s="3"/>
    </row>
    <row r="803" spans="15:18" ht="15.75">
      <c r="O803" s="3"/>
      <c r="R803" s="3"/>
    </row>
    <row r="804" spans="15:18" ht="15.75">
      <c r="O804" s="3"/>
      <c r="R804" s="3"/>
    </row>
    <row r="805" spans="15:18" ht="15.75">
      <c r="O805" s="3"/>
      <c r="R805" s="3"/>
    </row>
    <row r="806" spans="15:18" ht="15.75">
      <c r="O806" s="3"/>
      <c r="R806" s="3"/>
    </row>
    <row r="807" spans="15:18" ht="15.75">
      <c r="O807" s="3"/>
      <c r="R807" s="3"/>
    </row>
    <row r="808" spans="15:18" ht="15.75">
      <c r="O808" s="3"/>
      <c r="R808" s="3"/>
    </row>
    <row r="809" spans="15:18" ht="15.75">
      <c r="O809" s="3"/>
      <c r="R809" s="3"/>
    </row>
    <row r="810" spans="15:18" ht="15.75">
      <c r="O810" s="3"/>
      <c r="R810" s="3"/>
    </row>
    <row r="811" spans="15:18" ht="15.75">
      <c r="O811" s="3"/>
      <c r="R811" s="3"/>
    </row>
    <row r="812" spans="15:18" ht="15.75">
      <c r="O812" s="3"/>
      <c r="R812" s="3"/>
    </row>
    <row r="813" spans="15:18" ht="15.75">
      <c r="O813" s="3"/>
      <c r="R813" s="3"/>
    </row>
    <row r="814" spans="15:18" ht="15.75">
      <c r="O814" s="3"/>
      <c r="R814" s="3"/>
    </row>
    <row r="815" spans="15:18" ht="15.75">
      <c r="O815" s="3"/>
      <c r="R815" s="3"/>
    </row>
    <row r="816" spans="15:18" ht="15.75">
      <c r="O816" s="3"/>
      <c r="R816" s="3"/>
    </row>
    <row r="817" spans="15:18" ht="15.75">
      <c r="O817" s="3"/>
      <c r="R817" s="3"/>
    </row>
    <row r="818" spans="15:18" ht="15.75">
      <c r="O818" s="3"/>
      <c r="R818" s="3"/>
    </row>
    <row r="819" spans="15:18" ht="15.75">
      <c r="O819" s="3"/>
      <c r="R819" s="3"/>
    </row>
    <row r="820" spans="15:18" ht="15.75">
      <c r="O820" s="3"/>
      <c r="R820" s="3"/>
    </row>
    <row r="821" spans="15:18" ht="15.75">
      <c r="O821" s="3"/>
      <c r="R821" s="3"/>
    </row>
    <row r="822" spans="15:18" ht="15.75">
      <c r="O822" s="3"/>
      <c r="R822" s="3"/>
    </row>
    <row r="823" spans="15:18" ht="15.75">
      <c r="O823" s="3"/>
      <c r="R823" s="3"/>
    </row>
    <row r="824" spans="15:18" ht="15.75">
      <c r="O824" s="3"/>
      <c r="R824" s="3"/>
    </row>
    <row r="825" spans="15:18" ht="15.75">
      <c r="O825" s="3"/>
      <c r="R825" s="3"/>
    </row>
    <row r="826" spans="15:18" ht="15.75">
      <c r="O826" s="3"/>
      <c r="R826" s="3"/>
    </row>
    <row r="827" spans="15:18" ht="15.75">
      <c r="O827" s="3"/>
      <c r="R827" s="3"/>
    </row>
    <row r="828" spans="15:18" ht="15.75">
      <c r="O828" s="3"/>
      <c r="R828" s="3"/>
    </row>
    <row r="829" spans="15:18" ht="15.75">
      <c r="O829" s="3"/>
      <c r="R829" s="3"/>
    </row>
    <row r="830" spans="15:18" ht="15.75">
      <c r="O830" s="3"/>
      <c r="R830" s="3"/>
    </row>
    <row r="831" spans="15:18" ht="15.75">
      <c r="O831" s="3"/>
      <c r="R831" s="3"/>
    </row>
    <row r="832" spans="15:18" ht="15.75">
      <c r="O832" s="3"/>
      <c r="R832" s="3"/>
    </row>
    <row r="833" spans="15:18" ht="15.75">
      <c r="O833" s="3"/>
      <c r="R833" s="3"/>
    </row>
    <row r="834" spans="15:18" ht="15.75">
      <c r="O834" s="3"/>
      <c r="R834" s="3"/>
    </row>
    <row r="835" spans="15:18" ht="15.75">
      <c r="O835" s="3"/>
      <c r="R835" s="3"/>
    </row>
    <row r="836" spans="15:18" ht="15.75">
      <c r="O836" s="3"/>
      <c r="R836" s="3"/>
    </row>
    <row r="837" spans="15:18" ht="15.75">
      <c r="O837" s="3"/>
      <c r="R837" s="3"/>
    </row>
    <row r="838" spans="15:18" ht="15.75">
      <c r="O838" s="3"/>
      <c r="R838" s="3"/>
    </row>
    <row r="839" spans="15:18" ht="15.75">
      <c r="O839" s="3"/>
      <c r="R839" s="3"/>
    </row>
    <row r="840" spans="15:18" ht="15.75">
      <c r="O840" s="3"/>
      <c r="R840" s="3"/>
    </row>
    <row r="841" spans="15:18" ht="15.75">
      <c r="O841" s="3"/>
      <c r="R841" s="3"/>
    </row>
    <row r="842" spans="15:18" ht="15.75">
      <c r="O842" s="3"/>
      <c r="R842" s="3"/>
    </row>
    <row r="843" spans="15:18" ht="15.75">
      <c r="O843" s="3"/>
      <c r="R843" s="3"/>
    </row>
    <row r="844" spans="15:18" ht="15.75">
      <c r="O844" s="3"/>
      <c r="R844" s="3"/>
    </row>
    <row r="845" spans="15:18" ht="15.75">
      <c r="O845" s="3"/>
      <c r="R845" s="3"/>
    </row>
    <row r="846" spans="15:18" ht="15.75">
      <c r="O846" s="3"/>
      <c r="R846" s="3"/>
    </row>
    <row r="847" spans="15:18" ht="15.75">
      <c r="O847" s="3"/>
      <c r="R847" s="3"/>
    </row>
    <row r="848" spans="15:18" ht="15.75">
      <c r="O848" s="3"/>
      <c r="R848" s="3"/>
    </row>
    <row r="849" spans="15:18" ht="15.75">
      <c r="O849" s="3"/>
      <c r="R849" s="3"/>
    </row>
    <row r="850" spans="15:18" ht="15.75">
      <c r="O850" s="3"/>
      <c r="R850" s="3"/>
    </row>
    <row r="851" spans="15:18" ht="15.75">
      <c r="O851" s="3"/>
      <c r="R851" s="3"/>
    </row>
    <row r="852" spans="15:18" ht="15.75">
      <c r="O852" s="3"/>
      <c r="R852" s="3"/>
    </row>
    <row r="853" spans="15:18" ht="15.75">
      <c r="O853" s="3"/>
      <c r="R853" s="3"/>
    </row>
    <row r="854" spans="15:18" ht="15.75">
      <c r="O854" s="3"/>
      <c r="R854" s="3"/>
    </row>
    <row r="855" spans="15:18" ht="15.75">
      <c r="O855" s="3"/>
      <c r="R855" s="3"/>
    </row>
    <row r="856" spans="15:18" ht="15.75">
      <c r="O856" s="3"/>
      <c r="R856" s="3"/>
    </row>
    <row r="857" spans="15:18" ht="15.75">
      <c r="O857" s="3"/>
      <c r="R857" s="3"/>
    </row>
    <row r="858" spans="15:18" ht="15.75">
      <c r="O858" s="3"/>
      <c r="R858" s="3"/>
    </row>
    <row r="859" spans="15:18" ht="15.75">
      <c r="O859" s="3"/>
      <c r="R859" s="3"/>
    </row>
    <row r="860" spans="15:18" ht="15.75">
      <c r="O860" s="3"/>
      <c r="R860" s="3"/>
    </row>
    <row r="861" spans="15:18" ht="15.75">
      <c r="O861" s="3"/>
      <c r="R861" s="3"/>
    </row>
    <row r="862" spans="15:18" ht="15.75">
      <c r="O862" s="3"/>
      <c r="R862" s="3"/>
    </row>
    <row r="863" spans="15:18" ht="15.75">
      <c r="O863" s="3"/>
      <c r="R863" s="3"/>
    </row>
    <row r="864" spans="15:18" ht="15.75">
      <c r="O864" s="3"/>
      <c r="R864" s="3"/>
    </row>
    <row r="865" spans="15:18" ht="15.75">
      <c r="O865" s="3"/>
      <c r="R865" s="3"/>
    </row>
    <row r="866" spans="15:18" ht="15.75">
      <c r="O866" s="3"/>
      <c r="R866" s="3"/>
    </row>
    <row r="867" spans="15:18" ht="15.75">
      <c r="O867" s="3"/>
      <c r="R867" s="3"/>
    </row>
    <row r="868" spans="15:18" ht="15.75">
      <c r="O868" s="3"/>
      <c r="R868" s="3"/>
    </row>
    <row r="869" spans="15:18" ht="15.75">
      <c r="O869" s="3"/>
      <c r="R869" s="3"/>
    </row>
    <row r="870" spans="15:18" ht="15.75">
      <c r="O870" s="3"/>
      <c r="R870" s="3"/>
    </row>
    <row r="871" spans="15:18" ht="15.75">
      <c r="O871" s="3"/>
      <c r="R871" s="3"/>
    </row>
    <row r="872" spans="15:18" ht="15.75">
      <c r="O872" s="3"/>
      <c r="R872" s="3"/>
    </row>
    <row r="873" spans="15:18" ht="15.75">
      <c r="O873" s="3"/>
      <c r="R873" s="3"/>
    </row>
    <row r="874" spans="15:18" ht="15.75">
      <c r="O874" s="3"/>
      <c r="R874" s="3"/>
    </row>
    <row r="875" spans="15:18" ht="15.75">
      <c r="O875" s="3"/>
      <c r="R875" s="3"/>
    </row>
    <row r="876" spans="15:18" ht="15.75">
      <c r="O876" s="3"/>
      <c r="R876" s="3"/>
    </row>
    <row r="877" spans="15:18" ht="15.75">
      <c r="O877" s="3"/>
      <c r="R877" s="3"/>
    </row>
    <row r="878" spans="15:18" ht="15.75">
      <c r="O878" s="3"/>
      <c r="R878" s="3"/>
    </row>
    <row r="879" spans="15:18" ht="15.75">
      <c r="O879" s="3"/>
      <c r="R879" s="3"/>
    </row>
    <row r="880" spans="15:18" ht="15.75">
      <c r="O880" s="3"/>
      <c r="R880" s="3"/>
    </row>
    <row r="881" spans="15:18" ht="15.75">
      <c r="O881" s="3"/>
      <c r="R881" s="3"/>
    </row>
    <row r="882" spans="15:18" ht="15.75">
      <c r="O882" s="3"/>
      <c r="R882" s="3"/>
    </row>
    <row r="883" spans="15:18" ht="15.75">
      <c r="O883" s="3"/>
      <c r="R883" s="3"/>
    </row>
    <row r="884" spans="15:18" ht="15.75">
      <c r="O884" s="3"/>
      <c r="R884" s="3"/>
    </row>
    <row r="885" spans="15:18" ht="15.75">
      <c r="O885" s="3"/>
      <c r="R885" s="3"/>
    </row>
    <row r="886" spans="15:18" ht="15.75">
      <c r="O886" s="3"/>
      <c r="R886" s="3"/>
    </row>
    <row r="887" spans="15:18" ht="15.75">
      <c r="O887" s="3"/>
      <c r="R887" s="3"/>
    </row>
    <row r="888" spans="15:18" ht="15.75">
      <c r="O888" s="3"/>
      <c r="R888" s="3"/>
    </row>
    <row r="889" spans="15:18" ht="15.75">
      <c r="O889" s="3"/>
      <c r="R889" s="3"/>
    </row>
    <row r="890" spans="15:18" ht="15.75">
      <c r="O890" s="3"/>
      <c r="R890" s="3"/>
    </row>
    <row r="891" spans="15:18" ht="15.75">
      <c r="O891" s="3"/>
      <c r="R891" s="3"/>
    </row>
    <row r="892" spans="15:18" ht="15.75">
      <c r="O892" s="3"/>
      <c r="R892" s="3"/>
    </row>
    <row r="893" spans="15:18" ht="15.75">
      <c r="O893" s="3"/>
      <c r="R893" s="3"/>
    </row>
    <row r="894" spans="15:18" ht="15.75">
      <c r="O894" s="3"/>
      <c r="R894" s="3"/>
    </row>
    <row r="895" spans="15:18" ht="15.75">
      <c r="O895" s="3"/>
      <c r="R895" s="3"/>
    </row>
    <row r="896" spans="15:18" ht="15.75">
      <c r="O896" s="3"/>
      <c r="R896" s="3"/>
    </row>
    <row r="897" spans="15:18" ht="15.75">
      <c r="O897" s="3"/>
      <c r="R897" s="3"/>
    </row>
    <row r="898" spans="15:18" ht="15.75">
      <c r="O898" s="3"/>
      <c r="R898" s="3"/>
    </row>
    <row r="899" spans="15:18" ht="15.75">
      <c r="O899" s="3"/>
      <c r="R899" s="3"/>
    </row>
    <row r="900" spans="15:18" ht="15.75">
      <c r="O900" s="3"/>
      <c r="R900" s="3"/>
    </row>
    <row r="901" spans="15:18" ht="15.75">
      <c r="O901" s="3"/>
      <c r="R901" s="3"/>
    </row>
    <row r="902" spans="15:18" ht="15.75">
      <c r="O902" s="3"/>
      <c r="R902" s="3"/>
    </row>
    <row r="903" spans="15:18" ht="15.75">
      <c r="O903" s="3"/>
      <c r="R903" s="3"/>
    </row>
    <row r="904" spans="15:18" ht="15.75">
      <c r="O904" s="3"/>
      <c r="R904" s="3"/>
    </row>
    <row r="905" spans="15:18" ht="15.75">
      <c r="O905" s="3"/>
      <c r="R905" s="3"/>
    </row>
    <row r="906" spans="15:18" ht="15.75">
      <c r="O906" s="3"/>
      <c r="R906" s="3"/>
    </row>
    <row r="907" spans="15:18" ht="15.75">
      <c r="O907" s="3"/>
      <c r="R907" s="3"/>
    </row>
    <row r="908" spans="15:18" ht="15.75">
      <c r="O908" s="3"/>
      <c r="R908" s="3"/>
    </row>
    <row r="909" spans="15:18" ht="15.75">
      <c r="O909" s="3"/>
      <c r="R909" s="3"/>
    </row>
    <row r="910" spans="15:18" ht="15.75">
      <c r="O910" s="3"/>
      <c r="R910" s="3"/>
    </row>
    <row r="911" spans="15:18" ht="15.75">
      <c r="O911" s="3"/>
      <c r="R911" s="3"/>
    </row>
    <row r="912" spans="15:18" ht="15.75">
      <c r="O912" s="3"/>
      <c r="R912" s="3"/>
    </row>
    <row r="913" spans="15:18" ht="15.75">
      <c r="O913" s="3"/>
      <c r="R913" s="3"/>
    </row>
    <row r="914" spans="15:18" ht="15.75">
      <c r="O914" s="3"/>
      <c r="R914" s="3"/>
    </row>
    <row r="915" spans="15:18" ht="15.75">
      <c r="O915" s="3"/>
      <c r="R915" s="3"/>
    </row>
    <row r="916" spans="15:18" ht="15.75">
      <c r="O916" s="3"/>
      <c r="R916" s="3"/>
    </row>
    <row r="917" spans="15:18" ht="15.75">
      <c r="O917" s="3"/>
      <c r="R917" s="3"/>
    </row>
    <row r="918" spans="15:18" ht="15.75">
      <c r="O918" s="3"/>
      <c r="R918" s="3"/>
    </row>
    <row r="919" spans="15:18" ht="15.75">
      <c r="O919" s="3"/>
      <c r="R919" s="3"/>
    </row>
    <row r="920" spans="15:18" ht="15.75">
      <c r="O920" s="3"/>
      <c r="R920" s="3"/>
    </row>
    <row r="921" spans="15:18" ht="15.75">
      <c r="O921" s="3"/>
      <c r="R921" s="3"/>
    </row>
    <row r="922" spans="15:18" ht="15.75">
      <c r="O922" s="3"/>
      <c r="R922" s="3"/>
    </row>
    <row r="923" spans="15:18" ht="15.75">
      <c r="O923" s="3"/>
      <c r="R923" s="3"/>
    </row>
    <row r="924" spans="15:18" ht="15.75">
      <c r="O924" s="3"/>
      <c r="R924" s="3"/>
    </row>
    <row r="925" spans="15:18" ht="15.75">
      <c r="O925" s="3"/>
      <c r="R925" s="3"/>
    </row>
    <row r="926" spans="15:18" ht="15.75">
      <c r="O926" s="3"/>
      <c r="R926" s="3"/>
    </row>
    <row r="927" spans="15:18" ht="15.75">
      <c r="O927" s="3"/>
      <c r="R927" s="3"/>
    </row>
    <row r="928" spans="15:18" ht="15.75">
      <c r="O928" s="3"/>
      <c r="R928" s="3"/>
    </row>
    <row r="929" spans="15:18" ht="15.75">
      <c r="O929" s="3"/>
      <c r="R929" s="3"/>
    </row>
    <row r="930" spans="15:18" ht="15.75">
      <c r="O930" s="3"/>
      <c r="R930" s="3"/>
    </row>
    <row r="931" spans="15:18" ht="15.75">
      <c r="O931" s="3"/>
      <c r="R931" s="3"/>
    </row>
    <row r="932" spans="15:18" ht="15.75">
      <c r="O932" s="3"/>
      <c r="R932" s="3"/>
    </row>
    <row r="933" spans="15:18" ht="15.75">
      <c r="O933" s="3"/>
      <c r="R933" s="3"/>
    </row>
    <row r="934" spans="15:18" ht="15.75">
      <c r="O934" s="3"/>
      <c r="R934" s="3"/>
    </row>
    <row r="935" spans="15:18" ht="15.75">
      <c r="O935" s="3"/>
      <c r="R935" s="3"/>
    </row>
    <row r="936" spans="15:18" ht="15.75">
      <c r="O936" s="3"/>
      <c r="R936" s="3"/>
    </row>
    <row r="937" spans="15:18" ht="15.75">
      <c r="O937" s="3"/>
      <c r="R937" s="3"/>
    </row>
    <row r="938" spans="15:18" ht="15.75">
      <c r="O938" s="3"/>
      <c r="R938" s="3"/>
    </row>
    <row r="939" spans="15:18" ht="15.75">
      <c r="O939" s="3"/>
      <c r="R939" s="3"/>
    </row>
    <row r="940" spans="15:18" ht="15.75">
      <c r="O940" s="3"/>
      <c r="R940" s="3"/>
    </row>
    <row r="941" spans="15:18" ht="15.75">
      <c r="O941" s="3"/>
      <c r="R941" s="3"/>
    </row>
    <row r="942" spans="15:18" ht="15.75">
      <c r="O942" s="3"/>
      <c r="R942" s="3"/>
    </row>
    <row r="943" spans="15:18" ht="15.75">
      <c r="O943" s="3"/>
      <c r="R943" s="3"/>
    </row>
    <row r="944" spans="15:18" ht="15.75">
      <c r="O944" s="3"/>
      <c r="R944" s="3"/>
    </row>
    <row r="945" spans="15:18" ht="15.75">
      <c r="O945" s="3"/>
      <c r="R945" s="3"/>
    </row>
    <row r="946" spans="15:18" ht="15.75">
      <c r="O946" s="3"/>
      <c r="R946" s="3"/>
    </row>
    <row r="947" spans="15:18" ht="15.75">
      <c r="O947" s="3"/>
      <c r="R947" s="3"/>
    </row>
    <row r="948" spans="15:18" ht="15.75">
      <c r="O948" s="3"/>
      <c r="R948" s="3"/>
    </row>
    <row r="949" spans="15:18" ht="15.75">
      <c r="O949" s="3"/>
      <c r="R949" s="3"/>
    </row>
    <row r="950" spans="15:18" ht="15.75">
      <c r="O950" s="3"/>
      <c r="R950" s="3"/>
    </row>
    <row r="951" spans="15:18" ht="15.75">
      <c r="O951" s="3"/>
      <c r="R951" s="3"/>
    </row>
    <row r="952" spans="15:18" ht="15.75">
      <c r="O952" s="3"/>
      <c r="R952" s="3"/>
    </row>
    <row r="953" spans="15:18" ht="15.75">
      <c r="O953" s="3"/>
      <c r="R953" s="3"/>
    </row>
    <row r="954" spans="15:18" ht="15.75">
      <c r="O954" s="3"/>
      <c r="R954" s="3"/>
    </row>
    <row r="955" spans="15:18" ht="15.75">
      <c r="O955" s="3"/>
      <c r="R955" s="3"/>
    </row>
    <row r="956" spans="15:18" ht="15.75">
      <c r="O956" s="3"/>
      <c r="R956" s="3"/>
    </row>
    <row r="957" spans="15:18" ht="15.75">
      <c r="O957" s="3"/>
      <c r="R957" s="3"/>
    </row>
    <row r="958" spans="15:18" ht="15.75">
      <c r="O958" s="3"/>
      <c r="R958" s="3"/>
    </row>
    <row r="959" spans="15:18" ht="15.75">
      <c r="O959" s="3"/>
      <c r="R959" s="3"/>
    </row>
    <row r="960" spans="15:18" ht="15.75">
      <c r="O960" s="3"/>
      <c r="R960" s="3"/>
    </row>
    <row r="961" spans="15:18" ht="15.75">
      <c r="O961" s="3"/>
      <c r="R961" s="3"/>
    </row>
    <row r="962" spans="15:18" ht="15.75">
      <c r="O962" s="3"/>
      <c r="R962" s="3"/>
    </row>
    <row r="963" spans="15:18" ht="15.75">
      <c r="O963" s="3"/>
      <c r="R963" s="3"/>
    </row>
    <row r="964" spans="15:18" ht="15.75">
      <c r="O964" s="3"/>
      <c r="R964" s="3"/>
    </row>
    <row r="965" spans="15:18" ht="15.75">
      <c r="O965" s="3"/>
      <c r="R965" s="3"/>
    </row>
    <row r="966" spans="15:18" ht="15.75">
      <c r="O966" s="3"/>
      <c r="R966" s="3"/>
    </row>
    <row r="967" spans="15:18" ht="15.75">
      <c r="O967" s="3"/>
      <c r="R967" s="3"/>
    </row>
    <row r="968" spans="15:18" ht="15.75">
      <c r="O968" s="3"/>
      <c r="R968" s="3"/>
    </row>
    <row r="969" spans="15:18" ht="15.75">
      <c r="O969" s="3"/>
      <c r="R969" s="3"/>
    </row>
    <row r="970" spans="15:18" ht="15.75">
      <c r="O970" s="3"/>
      <c r="R970" s="3"/>
    </row>
    <row r="971" spans="15:18" ht="15.75">
      <c r="O971" s="3"/>
      <c r="R971" s="3"/>
    </row>
    <row r="972" spans="15:18" ht="15.75">
      <c r="O972" s="3"/>
      <c r="R972" s="3"/>
    </row>
    <row r="973" spans="15:18" ht="15.75">
      <c r="O973" s="3"/>
      <c r="R973" s="3"/>
    </row>
    <row r="974" spans="15:18" ht="15.75">
      <c r="O974" s="3"/>
      <c r="R974" s="3"/>
    </row>
    <row r="975" spans="15:18" ht="15.75">
      <c r="O975" s="3"/>
      <c r="R975" s="3"/>
    </row>
    <row r="976" spans="15:18" ht="15.75">
      <c r="O976" s="3"/>
      <c r="R976" s="3"/>
    </row>
    <row r="977" spans="15:18" ht="15.75">
      <c r="O977" s="3"/>
      <c r="R977" s="3"/>
    </row>
    <row r="978" spans="15:18" ht="15.75">
      <c r="O978" s="3"/>
      <c r="R978" s="3"/>
    </row>
    <row r="979" spans="15:18" ht="15.75">
      <c r="O979" s="3"/>
      <c r="R979" s="3"/>
    </row>
    <row r="980" spans="15:18" ht="15.75">
      <c r="O980" s="3"/>
      <c r="R980" s="3"/>
    </row>
    <row r="981" spans="15:18" ht="15.75">
      <c r="O981" s="3"/>
      <c r="R981" s="3"/>
    </row>
    <row r="982" spans="15:18" ht="15.75">
      <c r="O982" s="3"/>
      <c r="R982" s="3"/>
    </row>
    <row r="983" spans="15:18" ht="15.75">
      <c r="O983" s="3"/>
      <c r="R983" s="3"/>
    </row>
    <row r="984" spans="15:18" ht="15.75">
      <c r="O984" s="3"/>
      <c r="R984" s="3"/>
    </row>
    <row r="985" spans="15:18" ht="15.75">
      <c r="O985" s="3"/>
      <c r="R985" s="3"/>
    </row>
    <row r="986" spans="15:18" ht="15.75">
      <c r="O986" s="3"/>
      <c r="R986" s="3"/>
    </row>
    <row r="987" spans="15:18" ht="15.75">
      <c r="O987" s="3"/>
      <c r="R987" s="3"/>
    </row>
    <row r="988" spans="15:18" ht="15.75">
      <c r="O988" s="3"/>
      <c r="R988" s="3"/>
    </row>
    <row r="989" spans="15:18" ht="15.75">
      <c r="O989" s="3"/>
      <c r="R989" s="3"/>
    </row>
    <row r="990" spans="15:18" ht="15.75">
      <c r="O990" s="3"/>
      <c r="R990" s="3"/>
    </row>
    <row r="991" spans="15:18" ht="15.75">
      <c r="O991" s="3"/>
      <c r="R991" s="3"/>
    </row>
    <row r="992" spans="15:18" ht="15.75">
      <c r="O992" s="3"/>
      <c r="R992" s="3"/>
    </row>
    <row r="993" spans="15:18" ht="15.75">
      <c r="O993" s="3"/>
      <c r="R993" s="3"/>
    </row>
    <row r="994" spans="15:18" ht="15.75">
      <c r="O994" s="3"/>
      <c r="R994" s="3"/>
    </row>
    <row r="995" spans="15:18" ht="15.75">
      <c r="O995" s="3"/>
      <c r="R995" s="3"/>
    </row>
    <row r="996" spans="15:18" ht="15.75">
      <c r="O996" s="3"/>
      <c r="R996" s="3"/>
    </row>
    <row r="997" spans="15:18" ht="15.75">
      <c r="O997" s="3"/>
      <c r="R997" s="3"/>
    </row>
    <row r="998" spans="15:18" ht="15.75">
      <c r="O998" s="3"/>
      <c r="R998" s="3"/>
    </row>
    <row r="999" spans="15:18" ht="15.75">
      <c r="O999" s="3"/>
      <c r="R999" s="3"/>
    </row>
    <row r="1000" spans="15:18" ht="15.75">
      <c r="O1000" s="3"/>
      <c r="R1000" s="3"/>
    </row>
    <row r="1001" spans="15:18" ht="15.75">
      <c r="O1001" s="3"/>
      <c r="R1001" s="3"/>
    </row>
    <row r="1002" spans="15:18" ht="15.75">
      <c r="O1002" s="3"/>
      <c r="R1002" s="3"/>
    </row>
    <row r="1003" spans="15:18" ht="15.75">
      <c r="O1003" s="3"/>
      <c r="R1003" s="3"/>
    </row>
    <row r="1004" spans="15:18" ht="15.75">
      <c r="O1004" s="3"/>
      <c r="R1004" s="3"/>
    </row>
    <row r="1005" spans="15:18" ht="15.75">
      <c r="O1005" s="3"/>
      <c r="R1005" s="3"/>
    </row>
    <row r="1006" spans="15:18" ht="15.75">
      <c r="O1006" s="3"/>
      <c r="R1006" s="3"/>
    </row>
    <row r="1007" spans="15:18" ht="15.75">
      <c r="O1007" s="3"/>
      <c r="R1007" s="3"/>
    </row>
    <row r="1008" spans="15:18" ht="15.75">
      <c r="O1008" s="3"/>
      <c r="R1008" s="3"/>
    </row>
    <row r="1009" spans="15:18" ht="15.75">
      <c r="O1009" s="3"/>
      <c r="R1009" s="3"/>
    </row>
    <row r="1010" spans="15:18" ht="15.75">
      <c r="O1010" s="3"/>
      <c r="R1010" s="3"/>
    </row>
    <row r="1011" spans="15:18" ht="15.75">
      <c r="O1011" s="3"/>
      <c r="R1011" s="3"/>
    </row>
    <row r="1012" spans="15:18" ht="15.75">
      <c r="O1012" s="3"/>
      <c r="R1012" s="3"/>
    </row>
    <row r="1013" spans="15:18" ht="15.75">
      <c r="O1013" s="3"/>
      <c r="R1013" s="3"/>
    </row>
    <row r="1014" spans="15:18" ht="15.75">
      <c r="O1014" s="3"/>
      <c r="R1014" s="3"/>
    </row>
    <row r="1015" spans="15:18" ht="15.75">
      <c r="O1015" s="3"/>
      <c r="R1015" s="3"/>
    </row>
    <row r="1016" spans="15:18" ht="15.75">
      <c r="O1016" s="3"/>
      <c r="R1016" s="3"/>
    </row>
    <row r="1017" spans="15:18" ht="15.75">
      <c r="O1017" s="3"/>
      <c r="R1017" s="3"/>
    </row>
    <row r="1018" spans="15:18" ht="15.75">
      <c r="O1018" s="3"/>
      <c r="R1018" s="3"/>
    </row>
    <row r="1019" spans="15:18" ht="15.75">
      <c r="O1019" s="3"/>
      <c r="R1019" s="3"/>
    </row>
    <row r="1020" spans="15:18" ht="15.75">
      <c r="O1020" s="3"/>
      <c r="R1020" s="3"/>
    </row>
    <row r="1021" spans="15:18" ht="15.75">
      <c r="O1021" s="3"/>
      <c r="R1021" s="3"/>
    </row>
    <row r="1022" spans="15:18" ht="15.75">
      <c r="O1022" s="3"/>
      <c r="R1022" s="3"/>
    </row>
    <row r="1023" spans="15:18" ht="15.75">
      <c r="O1023" s="3"/>
      <c r="R1023" s="3"/>
    </row>
    <row r="1024" spans="15:18" ht="15.75">
      <c r="O1024" s="3"/>
      <c r="R1024" s="3"/>
    </row>
    <row r="1025" spans="15:18" ht="15.75">
      <c r="O1025" s="3"/>
      <c r="R1025" s="3"/>
    </row>
    <row r="1026" spans="15:18" ht="15.75">
      <c r="O1026" s="3"/>
      <c r="R1026" s="3"/>
    </row>
    <row r="1027" spans="15:18" ht="15.75">
      <c r="O1027" s="3"/>
      <c r="R1027" s="3"/>
    </row>
    <row r="1028" spans="15:18" ht="15.75">
      <c r="O1028" s="3"/>
      <c r="R1028" s="3"/>
    </row>
    <row r="1029" spans="15:18" ht="15.75">
      <c r="O1029" s="3"/>
      <c r="R1029" s="3"/>
    </row>
    <row r="1030" spans="15:18" ht="15.75">
      <c r="O1030" s="3"/>
      <c r="R1030" s="3"/>
    </row>
    <row r="1031" spans="15:18" ht="15.75">
      <c r="O1031" s="3"/>
      <c r="R1031" s="3"/>
    </row>
    <row r="1032" spans="15:18" ht="15.75">
      <c r="O1032" s="3"/>
      <c r="R1032" s="3"/>
    </row>
    <row r="1033" spans="15:18" ht="15.75">
      <c r="O1033" s="3"/>
      <c r="R1033" s="3"/>
    </row>
    <row r="1034" spans="15:18" ht="15.75">
      <c r="O1034" s="3"/>
      <c r="R1034" s="3"/>
    </row>
    <row r="1035" spans="15:18" ht="15.75">
      <c r="O1035" s="3"/>
      <c r="R1035" s="3"/>
    </row>
    <row r="1036" spans="15:18" ht="15.75">
      <c r="O1036" s="3"/>
      <c r="R1036" s="3"/>
    </row>
    <row r="1037" spans="15:18" ht="15.75">
      <c r="O1037" s="3"/>
      <c r="R1037" s="3"/>
    </row>
    <row r="1038" spans="15:18" ht="15.75">
      <c r="O1038" s="3"/>
      <c r="R1038" s="3"/>
    </row>
    <row r="1039" spans="15:18" ht="15.75">
      <c r="O1039" s="3"/>
      <c r="R1039" s="3"/>
    </row>
    <row r="1040" spans="15:18" ht="15.75">
      <c r="O1040" s="3"/>
      <c r="R1040" s="3"/>
    </row>
    <row r="1041" spans="15:18" ht="15.75">
      <c r="O1041" s="3"/>
      <c r="R1041" s="3"/>
    </row>
    <row r="1042" spans="15:18" ht="15.75">
      <c r="O1042" s="3"/>
      <c r="R1042" s="3"/>
    </row>
    <row r="1043" spans="15:18" ht="15.75">
      <c r="O1043" s="3"/>
      <c r="R1043" s="3"/>
    </row>
    <row r="1044" spans="15:18" ht="15.75">
      <c r="O1044" s="3"/>
      <c r="R1044" s="3"/>
    </row>
    <row r="1045" spans="15:18" ht="15.75">
      <c r="O1045" s="3"/>
      <c r="R1045" s="3"/>
    </row>
    <row r="1046" spans="15:18" ht="15.75">
      <c r="O1046" s="3"/>
      <c r="R1046" s="3"/>
    </row>
    <row r="1047" spans="15:18" ht="15.75">
      <c r="O1047" s="3"/>
      <c r="R1047" s="3"/>
    </row>
    <row r="1048" spans="15:18" ht="15.75">
      <c r="O1048" s="3"/>
      <c r="R1048" s="3"/>
    </row>
    <row r="1049" spans="15:18" ht="15.75">
      <c r="O1049" s="3"/>
      <c r="R1049" s="3"/>
    </row>
    <row r="1050" spans="15:18" ht="15.75">
      <c r="O1050" s="3"/>
      <c r="R1050" s="3"/>
    </row>
    <row r="1051" spans="15:18" ht="15.75">
      <c r="O1051" s="3"/>
      <c r="R1051" s="3"/>
    </row>
    <row r="1052" spans="15:18" ht="15.75">
      <c r="O1052" s="3"/>
      <c r="R1052" s="3"/>
    </row>
    <row r="1053" spans="15:18" ht="15.75">
      <c r="O1053" s="3"/>
      <c r="R1053" s="3"/>
    </row>
    <row r="1054" spans="15:18" ht="15.75">
      <c r="O1054" s="3"/>
      <c r="R1054" s="3"/>
    </row>
    <row r="1055" spans="15:18" ht="15.75">
      <c r="O1055" s="3"/>
      <c r="R1055" s="3"/>
    </row>
    <row r="1056" spans="15:18" ht="15.75">
      <c r="O1056" s="3"/>
      <c r="R1056" s="3"/>
    </row>
    <row r="1057" spans="15:18" ht="15.75">
      <c r="O1057" s="3"/>
      <c r="R1057" s="3"/>
    </row>
    <row r="1058" spans="15:18" ht="15.75">
      <c r="O1058" s="3"/>
      <c r="R1058" s="3"/>
    </row>
    <row r="1059" spans="15:18" ht="15.75">
      <c r="O1059" s="3"/>
      <c r="R1059" s="3"/>
    </row>
    <row r="1060" spans="15:18" ht="15.75">
      <c r="O1060" s="3"/>
      <c r="R1060" s="3"/>
    </row>
    <row r="1061" spans="15:18" ht="15.75">
      <c r="O1061" s="3"/>
      <c r="R1061" s="3"/>
    </row>
    <row r="1062" spans="15:18" ht="15.75">
      <c r="O1062" s="3"/>
      <c r="R1062" s="3"/>
    </row>
    <row r="1063" spans="15:18" ht="15.75">
      <c r="O1063" s="3"/>
      <c r="R1063" s="3"/>
    </row>
    <row r="1064" spans="15:18" ht="15.75">
      <c r="O1064" s="3"/>
      <c r="R1064" s="3"/>
    </row>
    <row r="1065" spans="15:18" ht="15.75">
      <c r="O1065" s="3"/>
      <c r="R1065" s="3"/>
    </row>
    <row r="1066" spans="15:18" ht="15.75">
      <c r="O1066" s="3"/>
      <c r="R1066" s="3"/>
    </row>
    <row r="1067" spans="15:18" ht="15.75">
      <c r="O1067" s="3"/>
      <c r="R1067" s="3"/>
    </row>
    <row r="1068" spans="15:18" ht="15.75">
      <c r="O1068" s="3"/>
      <c r="R1068" s="3"/>
    </row>
    <row r="1069" spans="15:18" ht="15.75">
      <c r="O1069" s="3"/>
      <c r="R1069" s="3"/>
    </row>
    <row r="1070" spans="15:18" ht="15.75">
      <c r="O1070" s="3"/>
      <c r="R1070" s="3"/>
    </row>
    <row r="1071" spans="15:18" ht="15.75">
      <c r="O1071" s="3"/>
      <c r="R1071" s="3"/>
    </row>
    <row r="1072" spans="15:18" ht="15.75">
      <c r="O1072" s="3"/>
      <c r="R1072" s="3"/>
    </row>
    <row r="1073" spans="15:18" ht="15.75">
      <c r="O1073" s="3"/>
      <c r="R1073" s="3"/>
    </row>
    <row r="1074" spans="15:18" ht="15.75">
      <c r="O1074" s="3"/>
      <c r="R1074" s="3"/>
    </row>
    <row r="1075" spans="15:18" ht="15.75">
      <c r="O1075" s="3"/>
      <c r="R1075" s="3"/>
    </row>
    <row r="1076" spans="15:18" ht="15.75">
      <c r="O1076" s="3"/>
      <c r="R1076" s="3"/>
    </row>
    <row r="1077" spans="15:18" ht="15.75">
      <c r="O1077" s="3"/>
      <c r="R1077" s="3"/>
    </row>
    <row r="1078" spans="15:18" ht="15.75">
      <c r="O1078" s="3"/>
      <c r="R1078" s="3"/>
    </row>
    <row r="1079" spans="15:18" ht="15.75">
      <c r="O1079" s="3"/>
      <c r="R1079" s="3"/>
    </row>
    <row r="1080" spans="15:18" ht="15.75">
      <c r="O1080" s="3"/>
      <c r="R1080" s="3"/>
    </row>
    <row r="1081" spans="15:18" ht="15.75">
      <c r="O1081" s="3"/>
      <c r="R1081" s="3"/>
    </row>
    <row r="1082" spans="15:18" ht="15.75">
      <c r="O1082" s="3"/>
      <c r="R1082" s="3"/>
    </row>
    <row r="1083" spans="15:18" ht="15.75">
      <c r="O1083" s="3"/>
      <c r="R1083" s="3"/>
    </row>
    <row r="1084" spans="15:18" ht="15.75">
      <c r="O1084" s="3"/>
      <c r="R1084" s="3"/>
    </row>
    <row r="1085" spans="15:18" ht="15.75">
      <c r="O1085" s="3"/>
      <c r="R1085" s="3"/>
    </row>
    <row r="1086" spans="15:18" ht="15.75">
      <c r="O1086" s="3"/>
      <c r="R1086" s="3"/>
    </row>
    <row r="1087" spans="15:18" ht="15.75">
      <c r="O1087" s="3"/>
      <c r="R1087" s="3"/>
    </row>
    <row r="1088" spans="15:18" ht="15.75">
      <c r="O1088" s="3"/>
      <c r="R1088" s="3"/>
    </row>
    <row r="1089" spans="15:18" ht="15.75">
      <c r="O1089" s="3"/>
      <c r="R1089" s="3"/>
    </row>
    <row r="1090" spans="15:18" ht="15.75">
      <c r="O1090" s="3"/>
      <c r="R1090" s="3"/>
    </row>
    <row r="1091" spans="15:18" ht="15.75">
      <c r="O1091" s="3"/>
      <c r="R1091" s="3"/>
    </row>
    <row r="1092" spans="15:18" ht="15.75">
      <c r="O1092" s="3"/>
      <c r="R1092" s="3"/>
    </row>
    <row r="1093" spans="15:18" ht="15.75">
      <c r="O1093" s="3"/>
      <c r="R1093" s="3"/>
    </row>
    <row r="1094" spans="15:18" ht="15.75">
      <c r="O1094" s="3"/>
      <c r="R1094" s="3"/>
    </row>
    <row r="1095" spans="15:18" ht="15.75">
      <c r="O1095" s="3"/>
      <c r="R1095" s="3"/>
    </row>
    <row r="1096" spans="15:18" ht="15.75">
      <c r="O1096" s="3"/>
      <c r="R1096" s="3"/>
    </row>
    <row r="1097" spans="15:18" ht="15.75">
      <c r="O1097" s="3"/>
      <c r="R1097" s="3"/>
    </row>
    <row r="1098" spans="15:18" ht="15.75">
      <c r="O1098" s="3"/>
      <c r="R1098" s="3"/>
    </row>
    <row r="1099" spans="15:18" ht="15.75">
      <c r="O1099" s="3"/>
      <c r="R1099" s="3"/>
    </row>
    <row r="1100" spans="15:18" ht="15.75">
      <c r="O1100" s="3"/>
      <c r="R1100" s="3"/>
    </row>
    <row r="1101" spans="15:18" ht="15.75">
      <c r="O1101" s="3"/>
      <c r="R1101" s="3"/>
    </row>
    <row r="1102" spans="15:18" ht="15.75">
      <c r="O1102" s="3"/>
      <c r="R1102" s="3"/>
    </row>
    <row r="1103" spans="15:18" ht="15.75">
      <c r="O1103" s="3"/>
      <c r="R1103" s="3"/>
    </row>
    <row r="1104" spans="15:18" ht="15.75">
      <c r="O1104" s="3"/>
      <c r="R1104" s="3"/>
    </row>
    <row r="1105" spans="15:18" ht="15.75">
      <c r="O1105" s="3"/>
      <c r="R1105" s="3"/>
    </row>
    <row r="1106" spans="15:18" ht="15.75">
      <c r="O1106" s="3"/>
      <c r="R1106" s="3"/>
    </row>
    <row r="1107" spans="15:18" ht="15.75">
      <c r="O1107" s="3"/>
      <c r="R1107" s="3"/>
    </row>
    <row r="1108" spans="15:18" ht="15.75">
      <c r="O1108" s="3"/>
      <c r="R1108" s="3"/>
    </row>
    <row r="1109" spans="15:18" ht="15.75">
      <c r="O1109" s="3"/>
      <c r="R1109" s="3"/>
    </row>
    <row r="1110" spans="15:18" ht="15.75">
      <c r="O1110" s="3"/>
      <c r="R1110" s="3"/>
    </row>
    <row r="1111" spans="15:18" ht="15.75">
      <c r="O1111" s="3"/>
      <c r="R1111" s="3"/>
    </row>
    <row r="1112" spans="15:18" ht="15.75">
      <c r="O1112" s="3"/>
      <c r="R1112" s="3"/>
    </row>
    <row r="1113" spans="15:18" ht="15.75">
      <c r="O1113" s="3"/>
      <c r="R1113" s="3"/>
    </row>
    <row r="1114" spans="15:18" ht="15.75">
      <c r="O1114" s="3"/>
      <c r="R1114" s="3"/>
    </row>
    <row r="1115" spans="15:18" ht="15.75">
      <c r="O1115" s="3"/>
      <c r="R1115" s="3"/>
    </row>
    <row r="1116" spans="15:18" ht="15.75">
      <c r="O1116" s="3"/>
      <c r="R1116" s="3"/>
    </row>
    <row r="1117" spans="15:18" ht="15.75">
      <c r="O1117" s="3"/>
      <c r="R1117" s="3"/>
    </row>
    <row r="1118" spans="15:18" ht="15.75">
      <c r="O1118" s="3"/>
      <c r="R1118" s="3"/>
    </row>
    <row r="1119" spans="15:18" ht="15.75">
      <c r="O1119" s="3"/>
      <c r="R1119" s="3"/>
    </row>
    <row r="1120" spans="15:18" ht="15.75">
      <c r="O1120" s="3"/>
      <c r="R1120" s="3"/>
    </row>
    <row r="1121" spans="15:18" ht="15.75">
      <c r="O1121" s="3"/>
      <c r="R1121" s="3"/>
    </row>
    <row r="1122" spans="15:18" ht="15.75">
      <c r="O1122" s="3"/>
      <c r="R1122" s="3"/>
    </row>
    <row r="1123" spans="15:18" ht="15.75">
      <c r="O1123" s="3"/>
      <c r="R1123" s="3"/>
    </row>
    <row r="1124" spans="15:18" ht="15.75">
      <c r="O1124" s="3"/>
      <c r="R1124" s="3"/>
    </row>
    <row r="1125" spans="15:18" ht="15.75">
      <c r="O1125" s="3"/>
      <c r="R1125" s="3"/>
    </row>
    <row r="1126" spans="15:18" ht="15.75">
      <c r="O1126" s="3"/>
      <c r="R1126" s="3"/>
    </row>
    <row r="1127" spans="15:18" ht="15.75">
      <c r="O1127" s="3"/>
      <c r="R1127" s="3"/>
    </row>
    <row r="1128" spans="15:18" ht="15.75">
      <c r="O1128" s="3"/>
      <c r="R1128" s="3"/>
    </row>
    <row r="1129" spans="15:18" ht="15.75">
      <c r="O1129" s="3"/>
      <c r="R1129" s="3"/>
    </row>
    <row r="1130" spans="15:18" ht="15.75">
      <c r="O1130" s="3"/>
      <c r="R1130" s="3"/>
    </row>
    <row r="1131" spans="15:18" ht="15.75">
      <c r="O1131" s="3"/>
      <c r="R1131" s="3"/>
    </row>
    <row r="1132" spans="15:18" ht="15.75">
      <c r="O1132" s="3"/>
      <c r="R1132" s="3"/>
    </row>
    <row r="1133" spans="15:18" ht="15.75">
      <c r="O1133" s="3"/>
      <c r="R1133" s="3"/>
    </row>
    <row r="1134" spans="15:18" ht="15.75">
      <c r="O1134" s="3"/>
      <c r="R1134" s="3"/>
    </row>
    <row r="1135" spans="15:18" ht="15.75">
      <c r="O1135" s="3"/>
      <c r="R1135" s="3"/>
    </row>
    <row r="1136" spans="15:18" ht="15.75">
      <c r="O1136" s="3"/>
      <c r="R1136" s="3"/>
    </row>
    <row r="1137" spans="15:18" ht="15.75">
      <c r="O1137" s="3"/>
      <c r="R1137" s="3"/>
    </row>
    <row r="1138" spans="15:18" ht="15.75">
      <c r="O1138" s="3"/>
      <c r="R1138" s="3"/>
    </row>
    <row r="1139" spans="15:18" ht="15.75">
      <c r="O1139" s="3"/>
      <c r="R1139" s="3"/>
    </row>
    <row r="1140" spans="15:18" ht="15.75">
      <c r="O1140" s="3"/>
      <c r="R1140" s="3"/>
    </row>
    <row r="1141" spans="15:18" ht="15.75">
      <c r="O1141" s="3"/>
      <c r="R1141" s="3"/>
    </row>
    <row r="1142" spans="15:18" ht="15.75">
      <c r="O1142" s="3"/>
      <c r="R1142" s="3"/>
    </row>
    <row r="1143" spans="15:18" ht="15.75">
      <c r="O1143" s="3"/>
      <c r="R1143" s="3"/>
    </row>
    <row r="1144" spans="15:18" ht="15.75">
      <c r="O1144" s="3"/>
      <c r="R1144" s="3"/>
    </row>
    <row r="1145" spans="15:18" ht="15.75">
      <c r="O1145" s="3"/>
      <c r="R1145" s="3"/>
    </row>
    <row r="1146" spans="15:18" ht="15.75">
      <c r="O1146" s="3"/>
      <c r="R1146" s="3"/>
    </row>
    <row r="1147" spans="15:18" ht="15.75">
      <c r="O1147" s="3"/>
      <c r="R1147" s="3"/>
    </row>
    <row r="1148" spans="15:18" ht="15.75">
      <c r="O1148" s="3"/>
      <c r="R1148" s="3"/>
    </row>
    <row r="1149" spans="15:18" ht="15.75">
      <c r="O1149" s="3"/>
      <c r="R1149" s="3"/>
    </row>
    <row r="1150" spans="15:18" ht="15.75">
      <c r="O1150" s="3"/>
      <c r="R1150" s="3"/>
    </row>
    <row r="1151" spans="15:18" ht="15.75">
      <c r="O1151" s="3"/>
      <c r="R1151" s="3"/>
    </row>
    <row r="1152" spans="15:18" ht="15.75">
      <c r="O1152" s="3"/>
      <c r="R1152" s="3"/>
    </row>
    <row r="1153" spans="15:18" ht="15.75">
      <c r="O1153" s="3"/>
      <c r="R1153" s="3"/>
    </row>
    <row r="1154" spans="15:18" ht="15.75">
      <c r="O1154" s="3"/>
      <c r="R1154" s="3"/>
    </row>
    <row r="1155" spans="15:18" ht="15.75">
      <c r="O1155" s="3"/>
      <c r="R1155" s="3"/>
    </row>
    <row r="1156" spans="15:18" ht="15.75">
      <c r="O1156" s="3"/>
      <c r="R1156" s="3"/>
    </row>
    <row r="1157" spans="15:18" ht="15.75">
      <c r="O1157" s="3"/>
      <c r="R1157" s="3"/>
    </row>
    <row r="1158" spans="15:18" ht="15.75">
      <c r="O1158" s="3"/>
      <c r="R1158" s="3"/>
    </row>
    <row r="1159" spans="15:18" ht="15.75">
      <c r="O1159" s="3"/>
      <c r="R1159" s="3"/>
    </row>
    <row r="1160" spans="15:18" ht="15.75">
      <c r="O1160" s="3"/>
      <c r="R1160" s="3"/>
    </row>
    <row r="1161" spans="15:18" ht="15.75">
      <c r="O1161" s="3"/>
      <c r="R1161" s="3"/>
    </row>
    <row r="1162" spans="15:18" ht="15.75">
      <c r="O1162" s="3"/>
      <c r="R1162" s="3"/>
    </row>
    <row r="1163" spans="15:18" ht="15.75">
      <c r="O1163" s="3"/>
      <c r="R1163" s="3"/>
    </row>
    <row r="1164" spans="15:18" ht="15.75">
      <c r="O1164" s="3"/>
      <c r="R1164" s="3"/>
    </row>
    <row r="1165" spans="15:18" ht="15.75">
      <c r="O1165" s="3"/>
      <c r="R1165" s="3"/>
    </row>
    <row r="1166" spans="15:18" ht="15.75">
      <c r="O1166" s="3"/>
      <c r="R1166" s="3"/>
    </row>
    <row r="1167" spans="15:18" ht="15.75">
      <c r="O1167" s="3"/>
      <c r="R1167" s="3"/>
    </row>
    <row r="1168" spans="15:18" ht="15.75">
      <c r="O1168" s="3"/>
      <c r="R1168" s="3"/>
    </row>
    <row r="1169" spans="15:18" ht="15.75">
      <c r="O1169" s="3"/>
      <c r="R1169" s="3"/>
    </row>
    <row r="1170" spans="15:18" ht="15.75">
      <c r="O1170" s="3"/>
      <c r="R1170" s="3"/>
    </row>
    <row r="1171" spans="15:18" ht="15.75">
      <c r="O1171" s="3"/>
      <c r="R1171" s="3"/>
    </row>
    <row r="1172" spans="15:18" ht="15.75">
      <c r="O1172" s="3"/>
      <c r="R1172" s="3"/>
    </row>
    <row r="1173" spans="15:18" ht="15.75">
      <c r="O1173" s="3"/>
      <c r="R1173" s="3"/>
    </row>
    <row r="1174" spans="15:18" ht="15.75">
      <c r="O1174" s="3"/>
      <c r="R1174" s="3"/>
    </row>
    <row r="1175" spans="15:18" ht="15.75">
      <c r="O1175" s="3"/>
      <c r="R1175" s="3"/>
    </row>
    <row r="1176" spans="15:18" ht="15.75">
      <c r="O1176" s="3"/>
      <c r="R1176" s="3"/>
    </row>
    <row r="1177" spans="15:18" ht="15.75">
      <c r="O1177" s="3"/>
      <c r="R1177" s="3"/>
    </row>
    <row r="1178" spans="15:18" ht="15.75">
      <c r="O1178" s="3"/>
      <c r="R1178" s="3"/>
    </row>
    <row r="1179" spans="15:18" ht="15.75">
      <c r="O1179" s="3"/>
      <c r="R1179" s="3"/>
    </row>
    <row r="1180" spans="15:18" ht="15.75">
      <c r="O1180" s="3"/>
      <c r="R1180" s="3"/>
    </row>
    <row r="1181" spans="15:18" ht="15.75">
      <c r="O1181" s="3"/>
      <c r="R1181" s="3"/>
    </row>
    <row r="1182" spans="15:18" ht="15.75">
      <c r="O1182" s="3"/>
      <c r="R1182" s="3"/>
    </row>
    <row r="1183" spans="15:18" ht="15.75">
      <c r="O1183" s="3"/>
      <c r="R1183" s="3"/>
    </row>
    <row r="1184" spans="15:18" ht="15.75">
      <c r="O1184" s="3"/>
      <c r="R1184" s="3"/>
    </row>
    <row r="1185" spans="15:18" ht="15.75">
      <c r="O1185" s="3"/>
      <c r="R1185" s="3"/>
    </row>
    <row r="1186" spans="15:18" ht="15.75">
      <c r="O1186" s="3"/>
      <c r="R1186" s="3"/>
    </row>
    <row r="1187" spans="15:18" ht="15.75">
      <c r="O1187" s="3"/>
      <c r="R1187" s="3"/>
    </row>
    <row r="1188" spans="15:18" ht="15.75">
      <c r="O1188" s="3"/>
      <c r="R1188" s="3"/>
    </row>
    <row r="1189" spans="15:18" ht="15.75">
      <c r="O1189" s="3"/>
      <c r="R1189" s="3"/>
    </row>
    <row r="1190" spans="15:18" ht="15.75">
      <c r="O1190" s="3"/>
      <c r="R1190" s="3"/>
    </row>
    <row r="1191" spans="15:18" ht="15.75">
      <c r="O1191" s="3"/>
      <c r="R1191" s="3"/>
    </row>
    <row r="1192" spans="15:18" ht="15.75">
      <c r="O1192" s="3"/>
      <c r="R1192" s="3"/>
    </row>
    <row r="1193" spans="15:18" ht="15.75">
      <c r="O1193" s="3"/>
      <c r="R1193" s="3"/>
    </row>
    <row r="1194" spans="15:18" ht="15.75">
      <c r="O1194" s="3"/>
      <c r="R1194" s="3"/>
    </row>
    <row r="1195" spans="15:18" ht="15.75">
      <c r="O1195" s="3"/>
      <c r="R1195" s="3"/>
    </row>
    <row r="1196" spans="15:18" ht="15.75">
      <c r="O1196" s="3"/>
      <c r="R1196" s="3"/>
    </row>
    <row r="1197" spans="15:18" ht="15.75">
      <c r="O1197" s="3"/>
      <c r="R1197" s="3"/>
    </row>
    <row r="1198" spans="15:18" ht="15.75">
      <c r="O1198" s="3"/>
      <c r="R1198" s="3"/>
    </row>
    <row r="1199" spans="15:18" ht="15.75">
      <c r="O1199" s="3"/>
      <c r="R1199" s="3"/>
    </row>
    <row r="1200" spans="15:18" ht="15.75">
      <c r="O1200" s="3"/>
      <c r="R1200" s="3"/>
    </row>
    <row r="1201" spans="15:18" ht="15.75">
      <c r="O1201" s="3"/>
      <c r="R1201" s="3"/>
    </row>
    <row r="1202" spans="15:18" ht="15.75">
      <c r="O1202" s="3"/>
      <c r="R1202" s="3"/>
    </row>
    <row r="1203" spans="15:18" ht="15.75">
      <c r="O1203" s="3"/>
      <c r="R1203" s="3"/>
    </row>
    <row r="1204" spans="15:18" ht="15.75">
      <c r="O1204" s="3"/>
      <c r="R1204" s="3"/>
    </row>
    <row r="1205" spans="15:18" ht="15.75">
      <c r="O1205" s="3"/>
      <c r="R1205" s="3"/>
    </row>
    <row r="1206" spans="15:18" ht="15.75">
      <c r="O1206" s="3"/>
      <c r="R1206" s="3"/>
    </row>
    <row r="1207" spans="15:18" ht="15.75">
      <c r="O1207" s="3"/>
      <c r="R1207" s="3"/>
    </row>
    <row r="1208" spans="15:18" ht="15.75">
      <c r="O1208" s="3"/>
      <c r="R1208" s="3"/>
    </row>
    <row r="1209" spans="15:18" ht="15.75">
      <c r="O1209" s="3"/>
      <c r="R1209" s="3"/>
    </row>
    <row r="1210" spans="15:18" ht="15.75">
      <c r="O1210" s="3"/>
      <c r="R1210" s="3"/>
    </row>
    <row r="1211" spans="15:18" ht="15.75">
      <c r="O1211" s="3"/>
      <c r="R1211" s="3"/>
    </row>
    <row r="1212" spans="15:18" ht="15.75">
      <c r="O1212" s="3"/>
      <c r="R1212" s="3"/>
    </row>
    <row r="1213" spans="15:18" ht="15.75">
      <c r="O1213" s="3"/>
      <c r="R1213" s="3"/>
    </row>
    <row r="1214" spans="15:18" ht="15.75">
      <c r="O1214" s="3"/>
      <c r="R1214" s="3"/>
    </row>
    <row r="1215" spans="15:18" ht="15.75">
      <c r="O1215" s="3"/>
      <c r="R1215" s="3"/>
    </row>
    <row r="1216" spans="15:18" ht="15.75">
      <c r="O1216" s="3"/>
      <c r="R1216" s="3"/>
    </row>
    <row r="1217" spans="15:18" ht="15.75">
      <c r="O1217" s="3"/>
      <c r="R1217" s="3"/>
    </row>
    <row r="1218" spans="15:18" ht="15.75">
      <c r="O1218" s="3"/>
      <c r="R1218" s="3"/>
    </row>
    <row r="1219" spans="15:18" ht="15.75">
      <c r="O1219" s="3"/>
      <c r="R1219" s="3"/>
    </row>
    <row r="1220" spans="15:18" ht="15.75">
      <c r="O1220" s="3"/>
      <c r="R1220" s="3"/>
    </row>
    <row r="1221" spans="15:18" ht="15.75">
      <c r="O1221" s="3"/>
      <c r="R1221" s="3"/>
    </row>
    <row r="1222" spans="15:18" ht="15.75">
      <c r="O1222" s="3"/>
      <c r="R1222" s="3"/>
    </row>
    <row r="1223" spans="15:18" ht="15.75">
      <c r="O1223" s="3"/>
      <c r="R1223" s="3"/>
    </row>
    <row r="1224" spans="15:18" ht="15.75">
      <c r="O1224" s="3"/>
      <c r="R1224" s="3"/>
    </row>
    <row r="1225" spans="15:18" ht="15.75">
      <c r="O1225" s="3"/>
      <c r="R1225" s="3"/>
    </row>
    <row r="1226" spans="15:18" ht="15.75">
      <c r="O1226" s="3"/>
      <c r="R1226" s="3"/>
    </row>
    <row r="1227" spans="15:18" ht="15.75">
      <c r="O1227" s="3"/>
      <c r="R1227" s="3"/>
    </row>
    <row r="1228" spans="15:18" ht="15.75">
      <c r="O1228" s="3"/>
      <c r="R1228" s="3"/>
    </row>
    <row r="1229" spans="15:18" ht="15.75">
      <c r="O1229" s="3"/>
      <c r="R1229" s="3"/>
    </row>
    <row r="1230" spans="15:18" ht="15.75">
      <c r="O1230" s="3"/>
      <c r="R1230" s="3"/>
    </row>
    <row r="1231" spans="15:18" ht="15.75">
      <c r="O1231" s="3"/>
      <c r="R1231" s="3"/>
    </row>
    <row r="1232" spans="15:18" ht="15.75">
      <c r="O1232" s="3"/>
      <c r="R1232" s="3"/>
    </row>
    <row r="1233" spans="15:18" ht="15.75">
      <c r="O1233" s="3"/>
      <c r="R1233" s="3"/>
    </row>
    <row r="1234" spans="15:18" ht="15.75">
      <c r="O1234" s="3"/>
      <c r="R1234" s="3"/>
    </row>
    <row r="1235" spans="15:18" ht="15.75">
      <c r="O1235" s="3"/>
      <c r="R1235" s="3"/>
    </row>
    <row r="1236" spans="15:18" ht="15.75">
      <c r="O1236" s="3"/>
      <c r="R1236" s="3"/>
    </row>
    <row r="1237" spans="15:18" ht="15.75">
      <c r="O1237" s="3"/>
      <c r="R1237" s="3"/>
    </row>
    <row r="1238" spans="15:18" ht="15.75">
      <c r="O1238" s="3"/>
      <c r="R1238" s="3"/>
    </row>
    <row r="1239" spans="15:18" ht="15.75">
      <c r="O1239" s="3"/>
      <c r="R1239" s="3"/>
    </row>
    <row r="1240" spans="15:18" ht="15.75">
      <c r="O1240" s="3"/>
      <c r="R1240" s="3"/>
    </row>
    <row r="1241" spans="15:18" ht="15.75">
      <c r="O1241" s="3"/>
      <c r="R1241" s="3"/>
    </row>
    <row r="1242" spans="15:18" ht="15.75">
      <c r="O1242" s="3"/>
      <c r="R1242" s="3"/>
    </row>
    <row r="1243" spans="15:18" ht="15.75">
      <c r="O1243" s="3"/>
      <c r="R1243" s="3"/>
    </row>
    <row r="1244" spans="15:18" ht="15.75">
      <c r="O1244" s="3"/>
      <c r="R1244" s="3"/>
    </row>
    <row r="1245" spans="15:18" ht="15.75">
      <c r="O1245" s="3"/>
      <c r="R1245" s="3"/>
    </row>
    <row r="1246" spans="15:18" ht="15.75">
      <c r="O1246" s="3"/>
      <c r="R1246" s="3"/>
    </row>
    <row r="1247" spans="15:18" ht="15.75">
      <c r="O1247" s="3"/>
      <c r="R1247" s="3"/>
    </row>
    <row r="1248" spans="15:18" ht="15.75">
      <c r="O1248" s="3"/>
      <c r="R1248" s="3"/>
    </row>
    <row r="1249" spans="15:18" ht="15.75">
      <c r="O1249" s="3"/>
      <c r="R1249" s="3"/>
    </row>
    <row r="1250" spans="15:18" ht="15.75">
      <c r="O1250" s="3"/>
      <c r="R1250" s="3"/>
    </row>
    <row r="1251" spans="15:18" ht="15.75">
      <c r="O1251" s="3"/>
      <c r="R1251" s="3"/>
    </row>
    <row r="1252" spans="15:18" ht="15.75">
      <c r="O1252" s="3"/>
      <c r="R1252" s="3"/>
    </row>
    <row r="1253" spans="15:18" ht="15.75">
      <c r="O1253" s="3"/>
      <c r="R1253" s="3"/>
    </row>
    <row r="1254" spans="15:18" ht="15.75">
      <c r="O1254" s="3"/>
      <c r="R1254" s="3"/>
    </row>
    <row r="1255" spans="15:18" ht="15.75">
      <c r="O1255" s="3"/>
      <c r="R1255" s="3"/>
    </row>
    <row r="1256" spans="15:18" ht="15.75">
      <c r="O1256" s="3"/>
      <c r="R1256" s="3"/>
    </row>
    <row r="1257" spans="15:18" ht="15.75">
      <c r="O1257" s="3"/>
      <c r="R1257" s="3"/>
    </row>
    <row r="1258" spans="15:18" ht="15.75">
      <c r="O1258" s="3"/>
      <c r="R1258" s="3"/>
    </row>
    <row r="1259" spans="15:18" ht="15.75">
      <c r="O1259" s="3"/>
      <c r="R1259" s="3"/>
    </row>
    <row r="1260" spans="15:18" ht="15.75">
      <c r="O1260" s="3"/>
      <c r="R1260" s="3"/>
    </row>
    <row r="1261" spans="15:18" ht="15.75">
      <c r="O1261" s="3"/>
      <c r="R1261" s="3"/>
    </row>
    <row r="1262" spans="15:18" ht="15.75">
      <c r="O1262" s="3"/>
      <c r="R1262" s="3"/>
    </row>
    <row r="1263" spans="15:18" ht="15.75">
      <c r="O1263" s="3"/>
      <c r="R1263" s="3"/>
    </row>
    <row r="1264" spans="15:18" ht="15.75">
      <c r="O1264" s="3"/>
      <c r="R1264" s="3"/>
    </row>
    <row r="1265" spans="15:18" ht="15.75">
      <c r="O1265" s="3"/>
      <c r="R1265" s="3"/>
    </row>
    <row r="1266" spans="15:18" ht="15.75">
      <c r="O1266" s="3"/>
      <c r="R1266" s="3"/>
    </row>
    <row r="1267" spans="15:18" ht="15.75">
      <c r="O1267" s="3"/>
      <c r="R1267" s="3"/>
    </row>
    <row r="1268" spans="15:18" ht="15.75">
      <c r="O1268" s="3"/>
      <c r="R1268" s="3"/>
    </row>
    <row r="1269" spans="15:18" ht="15.75">
      <c r="O1269" s="3"/>
      <c r="R1269" s="3"/>
    </row>
    <row r="1270" spans="15:18" ht="15.75">
      <c r="O1270" s="3"/>
      <c r="R1270" s="3"/>
    </row>
    <row r="1271" spans="15:18" ht="15.75">
      <c r="O1271" s="3"/>
      <c r="R1271" s="3"/>
    </row>
    <row r="1272" spans="15:18" ht="15.75">
      <c r="O1272" s="3"/>
      <c r="R1272" s="3"/>
    </row>
    <row r="1273" spans="15:18" ht="15.75">
      <c r="O1273" s="3"/>
      <c r="R1273" s="3"/>
    </row>
    <row r="1274" spans="15:18" ht="15.75">
      <c r="O1274" s="3"/>
      <c r="R1274" s="3"/>
    </row>
    <row r="1275" spans="15:18" ht="15.75">
      <c r="O1275" s="3"/>
      <c r="R1275" s="3"/>
    </row>
    <row r="1276" spans="15:18" ht="15.75">
      <c r="O1276" s="3"/>
      <c r="R1276" s="3"/>
    </row>
    <row r="1277" spans="15:18" ht="15.75">
      <c r="O1277" s="3"/>
      <c r="R1277" s="3"/>
    </row>
    <row r="1278" spans="15:18" ht="15.75">
      <c r="O1278" s="3"/>
      <c r="R1278" s="3"/>
    </row>
    <row r="1279" spans="15:18" ht="15.75">
      <c r="O1279" s="3"/>
      <c r="R1279" s="3"/>
    </row>
    <row r="1280" spans="15:18" ht="15.75">
      <c r="O1280" s="3"/>
      <c r="R1280" s="3"/>
    </row>
    <row r="1281" spans="15:18" ht="15.75">
      <c r="O1281" s="3"/>
      <c r="R1281" s="3"/>
    </row>
    <row r="1282" spans="15:18" ht="15.75">
      <c r="O1282" s="3"/>
      <c r="R1282" s="3"/>
    </row>
    <row r="1283" spans="15:18" ht="15.75">
      <c r="O1283" s="3"/>
      <c r="R1283" s="3"/>
    </row>
    <row r="1284" spans="15:18" ht="15.75">
      <c r="O1284" s="3"/>
      <c r="R1284" s="3"/>
    </row>
    <row r="1285" spans="15:18" ht="15.75">
      <c r="O1285" s="3"/>
      <c r="R1285" s="3"/>
    </row>
    <row r="1286" spans="15:18" ht="15.75">
      <c r="O1286" s="3"/>
      <c r="R1286" s="3"/>
    </row>
    <row r="1287" spans="15:18" ht="15.75">
      <c r="O1287" s="3"/>
      <c r="R1287" s="3"/>
    </row>
    <row r="1288" spans="15:18" ht="15.75">
      <c r="O1288" s="3"/>
      <c r="R1288" s="3"/>
    </row>
    <row r="1289" spans="15:18" ht="15.75">
      <c r="O1289" s="3"/>
      <c r="R1289" s="3"/>
    </row>
    <row r="1290" spans="15:18" ht="15.75">
      <c r="O1290" s="3"/>
      <c r="R1290" s="3"/>
    </row>
    <row r="1291" spans="15:18" ht="15.75">
      <c r="O1291" s="3"/>
      <c r="R1291" s="3"/>
    </row>
    <row r="1292" spans="15:18" ht="15.75">
      <c r="O1292" s="3"/>
      <c r="R1292" s="3"/>
    </row>
    <row r="1293" spans="15:18" ht="15.75">
      <c r="O1293" s="3"/>
      <c r="R1293" s="3"/>
    </row>
    <row r="1294" spans="15:18" ht="15.75">
      <c r="O1294" s="3"/>
      <c r="R1294" s="3"/>
    </row>
    <row r="1295" spans="15:18" ht="15.75">
      <c r="O1295" s="3"/>
      <c r="R1295" s="3"/>
    </row>
    <row r="1296" spans="15:18" ht="15.75">
      <c r="O1296" s="3"/>
      <c r="R1296" s="3"/>
    </row>
    <row r="1297" spans="15:18" ht="15.75">
      <c r="O1297" s="3"/>
      <c r="R1297" s="3"/>
    </row>
    <row r="1298" spans="15:18" ht="15.75">
      <c r="O1298" s="3"/>
      <c r="R1298" s="3"/>
    </row>
    <row r="1299" spans="15:18" ht="15.75">
      <c r="O1299" s="3"/>
      <c r="R1299" s="3"/>
    </row>
    <row r="1300" spans="15:18" ht="15.75">
      <c r="O1300" s="3"/>
      <c r="R1300" s="3"/>
    </row>
    <row r="1301" spans="15:18" ht="15.75">
      <c r="O1301" s="3"/>
      <c r="R1301" s="3"/>
    </row>
    <row r="1302" spans="15:18" ht="15.75">
      <c r="O1302" s="3"/>
      <c r="R1302" s="3"/>
    </row>
    <row r="1303" spans="15:18" ht="15.75">
      <c r="O1303" s="3"/>
      <c r="R1303" s="3"/>
    </row>
    <row r="1304" spans="15:18" ht="15.75">
      <c r="O1304" s="3"/>
      <c r="R1304" s="3"/>
    </row>
    <row r="1305" spans="15:18" ht="15.75">
      <c r="O1305" s="3"/>
      <c r="R1305" s="3"/>
    </row>
    <row r="1306" spans="15:18" ht="15.75">
      <c r="O1306" s="3"/>
      <c r="R1306" s="3"/>
    </row>
    <row r="1307" spans="15:18" ht="15.75">
      <c r="O1307" s="3"/>
      <c r="R1307" s="3"/>
    </row>
    <row r="1308" spans="15:18" ht="15.75">
      <c r="O1308" s="3"/>
      <c r="R1308" s="3"/>
    </row>
    <row r="1309" spans="15:18" ht="15.75">
      <c r="O1309" s="3"/>
      <c r="R1309" s="3"/>
    </row>
    <row r="1310" spans="15:18" ht="15.75">
      <c r="O1310" s="3"/>
      <c r="R1310" s="3"/>
    </row>
    <row r="1311" spans="15:18" ht="15.75">
      <c r="O1311" s="3"/>
      <c r="R1311" s="3"/>
    </row>
    <row r="1312" spans="15:18" ht="15.75">
      <c r="O1312" s="3"/>
      <c r="R1312" s="3"/>
    </row>
    <row r="1313" spans="15:18" ht="15.75">
      <c r="O1313" s="3"/>
      <c r="R1313" s="3"/>
    </row>
    <row r="1314" spans="15:18" ht="15.75">
      <c r="O1314" s="3"/>
      <c r="R1314" s="3"/>
    </row>
    <row r="1315" spans="15:18" ht="15.75">
      <c r="O1315" s="3"/>
      <c r="R1315" s="3"/>
    </row>
    <row r="1316" spans="15:18" ht="15.75">
      <c r="O1316" s="3"/>
      <c r="R1316" s="3"/>
    </row>
    <row r="1317" spans="15:18" ht="15.75">
      <c r="O1317" s="3"/>
      <c r="R1317" s="3"/>
    </row>
    <row r="1318" spans="15:18" ht="15.75">
      <c r="O1318" s="3"/>
      <c r="R1318" s="3"/>
    </row>
    <row r="1319" spans="15:18" ht="15.75">
      <c r="O1319" s="3"/>
      <c r="R1319" s="3"/>
    </row>
    <row r="1320" spans="15:18" ht="15.75">
      <c r="O1320" s="3"/>
      <c r="R1320" s="3"/>
    </row>
    <row r="1321" spans="15:18" ht="15.75">
      <c r="O1321" s="3"/>
      <c r="R1321" s="3"/>
    </row>
    <row r="1322" spans="15:18" ht="15.75">
      <c r="O1322" s="3"/>
      <c r="R1322" s="3"/>
    </row>
    <row r="1323" spans="15:18" ht="15.75">
      <c r="O1323" s="3"/>
      <c r="R1323" s="3"/>
    </row>
    <row r="1324" spans="15:18" ht="15.75">
      <c r="O1324" s="3"/>
      <c r="R1324" s="3"/>
    </row>
    <row r="1325" spans="15:18" ht="15.75">
      <c r="O1325" s="3"/>
      <c r="R1325" s="3"/>
    </row>
    <row r="1326" spans="15:18" ht="15.75">
      <c r="O1326" s="3"/>
      <c r="R1326" s="3"/>
    </row>
    <row r="1327" spans="15:18" ht="15.75">
      <c r="O1327" s="3"/>
      <c r="R1327" s="3"/>
    </row>
    <row r="1328" spans="15:18" ht="15.75">
      <c r="O1328" s="3"/>
      <c r="R1328" s="3"/>
    </row>
    <row r="1329" spans="15:18" ht="15.75">
      <c r="O1329" s="3"/>
      <c r="R1329" s="3"/>
    </row>
    <row r="1330" spans="15:18" ht="15.75">
      <c r="O1330" s="3"/>
      <c r="R1330" s="3"/>
    </row>
    <row r="1331" spans="15:18" ht="15.75">
      <c r="O1331" s="3"/>
      <c r="R1331" s="3"/>
    </row>
    <row r="1332" spans="15:18" ht="15.75">
      <c r="O1332" s="3"/>
      <c r="R1332" s="3"/>
    </row>
    <row r="1333" spans="15:18" ht="15.75">
      <c r="O1333" s="3"/>
      <c r="R1333" s="3"/>
    </row>
    <row r="1334" spans="15:18" ht="15.75">
      <c r="O1334" s="3"/>
      <c r="R1334" s="3"/>
    </row>
    <row r="1335" spans="15:18" ht="15.75">
      <c r="O1335" s="3"/>
      <c r="R1335" s="3"/>
    </row>
    <row r="1336" spans="15:18" ht="15.75">
      <c r="O1336" s="3"/>
      <c r="R1336" s="3"/>
    </row>
    <row r="1337" spans="15:18" ht="15.75">
      <c r="O1337" s="3"/>
      <c r="R1337" s="3"/>
    </row>
    <row r="1338" spans="15:18" ht="15.75">
      <c r="O1338" s="3"/>
      <c r="R1338" s="3"/>
    </row>
    <row r="1339" spans="15:18" ht="15.75">
      <c r="O1339" s="3"/>
      <c r="R1339" s="3"/>
    </row>
    <row r="1340" spans="15:18" ht="15.75">
      <c r="O1340" s="3"/>
      <c r="R1340" s="3"/>
    </row>
    <row r="1341" spans="15:18" ht="15.75">
      <c r="O1341" s="3"/>
      <c r="R1341" s="3"/>
    </row>
    <row r="1342" spans="15:18" ht="15.75">
      <c r="O1342" s="3"/>
      <c r="R1342" s="3"/>
    </row>
    <row r="1343" spans="15:18" ht="15.75">
      <c r="O1343" s="3"/>
      <c r="R1343" s="3"/>
    </row>
    <row r="1344" spans="15:18" ht="15.75">
      <c r="O1344" s="3"/>
      <c r="R1344" s="3"/>
    </row>
    <row r="1345" spans="15:18" ht="15.75">
      <c r="O1345" s="3"/>
      <c r="R1345" s="3"/>
    </row>
    <row r="1346" spans="15:18" ht="15.75">
      <c r="O1346" s="3"/>
      <c r="R1346" s="3"/>
    </row>
    <row r="1347" spans="15:18" ht="15.75">
      <c r="O1347" s="3"/>
      <c r="R1347" s="3"/>
    </row>
    <row r="1348" spans="15:18" ht="15.75">
      <c r="O1348" s="3"/>
      <c r="R1348" s="3"/>
    </row>
    <row r="1349" spans="15:18" ht="15.75">
      <c r="O1349" s="3"/>
      <c r="R1349" s="3"/>
    </row>
    <row r="1350" spans="15:18" ht="15.75">
      <c r="O1350" s="3"/>
      <c r="R1350" s="3"/>
    </row>
    <row r="1351" spans="15:18" ht="15.75">
      <c r="O1351" s="3"/>
      <c r="R1351" s="3"/>
    </row>
    <row r="1352" spans="15:18" ht="15.75">
      <c r="O1352" s="3"/>
      <c r="R1352" s="3"/>
    </row>
    <row r="1353" spans="15:18" ht="15.75">
      <c r="O1353" s="3"/>
      <c r="R1353" s="3"/>
    </row>
    <row r="1354" spans="15:18" ht="15.75">
      <c r="O1354" s="3"/>
      <c r="R1354" s="3"/>
    </row>
    <row r="1355" spans="15:18" ht="15.75">
      <c r="O1355" s="3"/>
      <c r="R1355" s="3"/>
    </row>
    <row r="1356" spans="15:18" ht="15.75">
      <c r="O1356" s="3"/>
      <c r="R1356" s="3"/>
    </row>
    <row r="1357" spans="15:18" ht="15.75">
      <c r="O1357" s="3"/>
      <c r="R1357" s="3"/>
    </row>
    <row r="1358" spans="15:18" ht="15.75">
      <c r="O1358" s="3"/>
      <c r="R1358" s="3"/>
    </row>
    <row r="1359" spans="15:18" ht="15.75">
      <c r="O1359" s="3"/>
      <c r="R1359" s="3"/>
    </row>
    <row r="1360" spans="15:18" ht="15.75">
      <c r="O1360" s="3"/>
      <c r="R1360" s="3"/>
    </row>
    <row r="1361" spans="15:18" ht="15.75">
      <c r="O1361" s="3"/>
      <c r="R1361" s="3"/>
    </row>
    <row r="1362" spans="15:18" ht="15.75">
      <c r="O1362" s="3"/>
      <c r="R1362" s="3"/>
    </row>
    <row r="1363" spans="15:18" ht="15.75">
      <c r="O1363" s="3"/>
      <c r="R1363" s="3"/>
    </row>
    <row r="1364" spans="15:18" ht="15.75">
      <c r="O1364" s="3"/>
      <c r="R1364" s="3"/>
    </row>
    <row r="1365" spans="15:18" ht="15.75">
      <c r="O1365" s="3"/>
      <c r="R1365" s="3"/>
    </row>
    <row r="1366" spans="15:18" ht="15.75">
      <c r="O1366" s="3"/>
      <c r="R1366" s="3"/>
    </row>
    <row r="1367" spans="15:18" ht="15.75">
      <c r="O1367" s="3"/>
      <c r="R1367" s="3"/>
    </row>
    <row r="1368" spans="15:18" ht="15.75">
      <c r="O1368" s="3"/>
      <c r="R1368" s="3"/>
    </row>
    <row r="1369" spans="15:18" ht="15.75">
      <c r="O1369" s="3"/>
      <c r="R1369" s="3"/>
    </row>
    <row r="1370" spans="15:18" ht="15.75">
      <c r="O1370" s="3"/>
      <c r="R1370" s="3"/>
    </row>
    <row r="1371" spans="15:18" ht="15.75">
      <c r="O1371" s="3"/>
      <c r="R1371" s="3"/>
    </row>
    <row r="1372" spans="15:18" ht="15.75">
      <c r="O1372" s="3"/>
      <c r="R1372" s="3"/>
    </row>
    <row r="1373" spans="15:18" ht="15.75">
      <c r="O1373" s="3"/>
      <c r="R1373" s="3"/>
    </row>
    <row r="1374" spans="15:18" ht="15.75">
      <c r="O1374" s="3"/>
      <c r="R1374" s="3"/>
    </row>
    <row r="1375" spans="15:18" ht="15.75">
      <c r="O1375" s="3"/>
      <c r="R1375" s="3"/>
    </row>
    <row r="1376" spans="15:18" ht="15.75">
      <c r="O1376" s="3"/>
      <c r="R1376" s="3"/>
    </row>
    <row r="1377" spans="15:18" ht="15.75">
      <c r="O1377" s="3"/>
      <c r="R1377" s="3"/>
    </row>
    <row r="1378" spans="15:18" ht="15.75">
      <c r="O1378" s="3"/>
      <c r="R1378" s="3"/>
    </row>
    <row r="1379" spans="15:18" ht="15.75">
      <c r="O1379" s="3"/>
      <c r="R1379" s="3"/>
    </row>
    <row r="1380" spans="15:18" ht="15.75">
      <c r="O1380" s="3"/>
      <c r="R1380" s="3"/>
    </row>
    <row r="1381" spans="15:18" ht="15.75">
      <c r="O1381" s="3"/>
      <c r="R1381" s="3"/>
    </row>
    <row r="1382" spans="15:18" ht="15.75">
      <c r="O1382" s="3"/>
      <c r="R1382" s="3"/>
    </row>
    <row r="1383" spans="15:18" ht="15.75">
      <c r="O1383" s="3"/>
      <c r="R1383" s="3"/>
    </row>
    <row r="1384" spans="15:18" ht="15.75">
      <c r="O1384" s="3"/>
      <c r="R1384" s="3"/>
    </row>
    <row r="1385" spans="15:18" ht="15.75">
      <c r="O1385" s="3"/>
      <c r="R1385" s="3"/>
    </row>
    <row r="1386" spans="15:18" ht="15.75">
      <c r="O1386" s="3"/>
      <c r="R1386" s="3"/>
    </row>
    <row r="1387" spans="15:18" ht="15.75">
      <c r="O1387" s="3"/>
      <c r="R1387" s="3"/>
    </row>
    <row r="1388" spans="15:18" ht="15.75">
      <c r="O1388" s="3"/>
      <c r="R1388" s="3"/>
    </row>
    <row r="1389" spans="15:18" ht="15.75">
      <c r="O1389" s="3"/>
      <c r="R1389" s="3"/>
    </row>
    <row r="1390" spans="15:18" ht="15.75">
      <c r="O1390" s="3"/>
      <c r="R1390" s="3"/>
    </row>
    <row r="1391" spans="15:18" ht="15.75">
      <c r="O1391" s="3"/>
      <c r="R1391" s="3"/>
    </row>
    <row r="1392" spans="15:18" ht="15.75">
      <c r="O1392" s="3"/>
      <c r="R1392" s="3"/>
    </row>
    <row r="1393" spans="15:18" ht="15.75">
      <c r="O1393" s="3"/>
      <c r="R1393" s="3"/>
    </row>
    <row r="1394" spans="15:18" ht="15.75">
      <c r="O1394" s="3"/>
      <c r="R1394" s="3"/>
    </row>
    <row r="1395" spans="15:18" ht="15.75">
      <c r="O1395" s="3"/>
      <c r="R1395" s="3"/>
    </row>
    <row r="1396" spans="15:18" ht="15.75">
      <c r="O1396" s="3"/>
      <c r="R1396" s="3"/>
    </row>
    <row r="1397" spans="15:18" ht="15.75">
      <c r="O1397" s="3"/>
      <c r="R1397" s="3"/>
    </row>
    <row r="1398" spans="15:18" ht="15.75">
      <c r="O1398" s="3"/>
      <c r="R1398" s="3"/>
    </row>
    <row r="1399" spans="15:18" ht="15.75">
      <c r="O1399" s="3"/>
      <c r="R1399" s="3"/>
    </row>
    <row r="1400" spans="15:18" ht="15.75">
      <c r="O1400" s="3"/>
      <c r="R1400" s="3"/>
    </row>
    <row r="1401" spans="15:18" ht="15.75">
      <c r="O1401" s="3"/>
      <c r="R1401" s="3"/>
    </row>
    <row r="1402" spans="15:18" ht="15.75">
      <c r="O1402" s="3"/>
      <c r="R1402" s="3"/>
    </row>
    <row r="1403" spans="15:18" ht="15.75">
      <c r="O1403" s="3"/>
      <c r="R1403" s="3"/>
    </row>
    <row r="1404" spans="15:18" ht="15.75">
      <c r="O1404" s="3"/>
      <c r="R1404" s="3"/>
    </row>
    <row r="1405" spans="15:18" ht="15.75">
      <c r="O1405" s="3"/>
      <c r="R1405" s="3"/>
    </row>
    <row r="1406" spans="15:18" ht="15.75">
      <c r="O1406" s="3"/>
      <c r="R1406" s="3"/>
    </row>
    <row r="1407" spans="15:18" ht="15.75">
      <c r="O1407" s="3"/>
      <c r="R1407" s="3"/>
    </row>
    <row r="1408" spans="15:18" ht="15.75">
      <c r="O1408" s="3"/>
      <c r="R1408" s="3"/>
    </row>
    <row r="1409" spans="15:18" ht="15.75">
      <c r="O1409" s="3"/>
      <c r="R1409" s="3"/>
    </row>
    <row r="1410" spans="15:18" ht="15.75">
      <c r="O1410" s="3"/>
      <c r="R1410" s="3"/>
    </row>
    <row r="1411" spans="15:18" ht="15.75">
      <c r="O1411" s="3"/>
      <c r="R1411" s="3"/>
    </row>
    <row r="1412" spans="15:18" ht="15.75">
      <c r="O1412" s="3"/>
      <c r="R1412" s="3"/>
    </row>
    <row r="1413" spans="15:18" ht="15.75">
      <c r="O1413" s="3"/>
      <c r="R1413" s="3"/>
    </row>
    <row r="1414" spans="15:18" ht="15.75">
      <c r="O1414" s="3"/>
      <c r="R1414" s="3"/>
    </row>
    <row r="1415" spans="15:18" ht="15.75">
      <c r="O1415" s="3"/>
      <c r="R1415" s="3"/>
    </row>
    <row r="1416" spans="15:18" ht="15.75">
      <c r="O1416" s="3"/>
      <c r="R1416" s="3"/>
    </row>
    <row r="1417" spans="15:18" ht="15.75">
      <c r="O1417" s="3"/>
      <c r="R1417" s="3"/>
    </row>
    <row r="1418" spans="15:18" ht="15.75">
      <c r="O1418" s="3"/>
      <c r="R1418" s="3"/>
    </row>
    <row r="1419" spans="15:18" ht="15.75">
      <c r="O1419" s="3"/>
      <c r="R1419" s="3"/>
    </row>
    <row r="1420" spans="15:18" ht="15.75">
      <c r="O1420" s="3"/>
      <c r="R1420" s="3"/>
    </row>
    <row r="1421" spans="15:18" ht="15.75">
      <c r="O1421" s="3"/>
      <c r="R1421" s="3"/>
    </row>
    <row r="1422" spans="15:18" ht="15.75">
      <c r="O1422" s="3"/>
      <c r="R1422" s="3"/>
    </row>
    <row r="1423" spans="15:18" ht="15.75">
      <c r="O1423" s="3"/>
      <c r="R1423" s="3"/>
    </row>
  </sheetData>
  <printOptions/>
  <pageMargins left="0.75" right="0" top="0.75" bottom="0.75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28">
      <selection activeCell="A1" sqref="A1"/>
    </sheetView>
  </sheetViews>
  <sheetFormatPr defaultColWidth="9.140625" defaultRowHeight="12.75"/>
  <cols>
    <col min="1" max="1" width="27.7109375" style="4" customWidth="1"/>
    <col min="2" max="2" width="14.421875" style="4" customWidth="1"/>
    <col min="3" max="3" width="0.9921875" style="4" customWidth="1"/>
    <col min="4" max="4" width="14.00390625" style="4" customWidth="1"/>
    <col min="5" max="5" width="0.9921875" style="4" customWidth="1"/>
    <col min="6" max="6" width="14.00390625" style="4" customWidth="1"/>
    <col min="7" max="7" width="1.421875" style="4" customWidth="1"/>
    <col min="8" max="8" width="11.7109375" style="4" customWidth="1"/>
    <col min="9" max="9" width="0.9921875" style="4" customWidth="1"/>
    <col min="10" max="10" width="9.140625" style="4" customWidth="1"/>
    <col min="11" max="11" width="1.1484375" style="4" customWidth="1"/>
    <col min="12" max="12" width="9.140625" style="4" customWidth="1"/>
    <col min="13" max="13" width="0.71875" style="4" customWidth="1"/>
    <col min="14" max="16384" width="9.140625" style="4" customWidth="1"/>
  </cols>
  <sheetData>
    <row r="1" spans="1:11" ht="15.75">
      <c r="A1" s="1" t="s">
        <v>0</v>
      </c>
      <c r="B1" s="1"/>
      <c r="C1" s="2"/>
      <c r="D1" s="3"/>
      <c r="E1" s="3"/>
      <c r="F1" s="3"/>
      <c r="G1" s="3"/>
      <c r="H1" s="2"/>
      <c r="I1" s="2"/>
      <c r="J1" s="2"/>
      <c r="K1" s="2"/>
    </row>
    <row r="2" spans="1:11" ht="15.75">
      <c r="A2" s="5" t="s">
        <v>1</v>
      </c>
      <c r="B2" s="2"/>
      <c r="C2" s="2"/>
      <c r="D2" s="3"/>
      <c r="E2" s="3"/>
      <c r="F2" s="3"/>
      <c r="G2" s="3"/>
      <c r="H2" s="2"/>
      <c r="I2" s="2"/>
      <c r="J2" s="2"/>
      <c r="K2" s="2"/>
    </row>
    <row r="3" spans="1:12" ht="15.75">
      <c r="A3" s="61"/>
      <c r="B3" s="57"/>
      <c r="C3" s="57"/>
      <c r="D3" s="55"/>
      <c r="E3" s="55"/>
      <c r="F3" s="55"/>
      <c r="G3" s="55"/>
      <c r="H3" s="57"/>
      <c r="I3" s="57"/>
      <c r="J3" s="57"/>
      <c r="K3" s="57"/>
      <c r="L3" s="69"/>
    </row>
    <row r="4" spans="1:14" ht="12.75">
      <c r="A4" s="71" t="s">
        <v>130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8"/>
      <c r="N4" s="8"/>
    </row>
    <row r="5" spans="2:14" ht="12.7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2:14" ht="12.75">
      <c r="B6" s="8"/>
      <c r="C6" s="8"/>
      <c r="D6" s="9"/>
      <c r="E6" s="9"/>
      <c r="F6" s="9"/>
      <c r="G6" s="10"/>
      <c r="H6" s="9" t="s">
        <v>4</v>
      </c>
      <c r="I6" s="9"/>
      <c r="J6" s="8"/>
      <c r="K6" s="8"/>
      <c r="L6" s="8"/>
      <c r="M6" s="8"/>
      <c r="N6" s="8"/>
    </row>
    <row r="7" spans="2:14" ht="12.75">
      <c r="B7" s="9" t="s">
        <v>5</v>
      </c>
      <c r="C7" s="10"/>
      <c r="D7" s="9" t="s">
        <v>3</v>
      </c>
      <c r="E7" s="9"/>
      <c r="F7" s="9" t="s">
        <v>93</v>
      </c>
      <c r="G7" s="10"/>
      <c r="H7" s="9" t="s">
        <v>7</v>
      </c>
      <c r="I7" s="9"/>
      <c r="J7" s="10" t="s">
        <v>8</v>
      </c>
      <c r="K7" s="10"/>
      <c r="L7" s="10" t="s">
        <v>9</v>
      </c>
      <c r="M7" s="10"/>
      <c r="N7" s="8"/>
    </row>
    <row r="8" spans="2:14" ht="12.75">
      <c r="B8" s="9" t="s">
        <v>10</v>
      </c>
      <c r="C8" s="10"/>
      <c r="D8" s="9" t="s">
        <v>6</v>
      </c>
      <c r="E8" s="11"/>
      <c r="F8" s="11" t="s">
        <v>94</v>
      </c>
      <c r="G8" s="12"/>
      <c r="H8" s="9" t="s">
        <v>11</v>
      </c>
      <c r="I8" s="9"/>
      <c r="J8" s="10" t="s">
        <v>4</v>
      </c>
      <c r="K8" s="10"/>
      <c r="L8" s="10" t="s">
        <v>12</v>
      </c>
      <c r="M8" s="10"/>
      <c r="N8" s="10" t="s">
        <v>13</v>
      </c>
    </row>
    <row r="9" spans="2:14" ht="12.75">
      <c r="B9" s="9" t="s">
        <v>14</v>
      </c>
      <c r="C9" s="10"/>
      <c r="D9" s="9" t="s">
        <v>14</v>
      </c>
      <c r="E9" s="9"/>
      <c r="F9" s="9" t="s">
        <v>14</v>
      </c>
      <c r="G9" s="10"/>
      <c r="H9" s="9" t="s">
        <v>14</v>
      </c>
      <c r="I9" s="9"/>
      <c r="J9" s="10" t="s">
        <v>14</v>
      </c>
      <c r="K9" s="10"/>
      <c r="L9" s="10" t="s">
        <v>14</v>
      </c>
      <c r="M9" s="10"/>
      <c r="N9" s="10" t="s">
        <v>14</v>
      </c>
    </row>
    <row r="10" spans="2:14" ht="12.7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4" t="s">
        <v>113</v>
      </c>
      <c r="B11" s="13">
        <f>+B52</f>
        <v>103889</v>
      </c>
      <c r="C11" s="13">
        <f aca="true" t="shared" si="0" ref="C11:N11">+C52</f>
        <v>0</v>
      </c>
      <c r="D11" s="13">
        <f t="shared" si="0"/>
        <v>1142</v>
      </c>
      <c r="E11" s="13">
        <f t="shared" si="0"/>
        <v>0</v>
      </c>
      <c r="F11" s="13">
        <f t="shared" si="0"/>
        <v>-3402</v>
      </c>
      <c r="G11" s="13">
        <f t="shared" si="0"/>
        <v>0</v>
      </c>
      <c r="H11" s="13">
        <f t="shared" si="0"/>
        <v>4095</v>
      </c>
      <c r="I11" s="13">
        <f t="shared" si="0"/>
        <v>0</v>
      </c>
      <c r="J11" s="13">
        <f t="shared" si="0"/>
        <v>-82</v>
      </c>
      <c r="K11" s="13">
        <f t="shared" si="0"/>
        <v>0</v>
      </c>
      <c r="L11" s="13">
        <f t="shared" si="0"/>
        <v>-20751</v>
      </c>
      <c r="M11" s="13">
        <f t="shared" si="0"/>
        <v>0</v>
      </c>
      <c r="N11" s="13">
        <f t="shared" si="0"/>
        <v>84891</v>
      </c>
    </row>
    <row r="12" spans="2:14" ht="12.7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12.75">
      <c r="A13" s="14" t="s">
        <v>15</v>
      </c>
      <c r="B13" s="15">
        <v>0</v>
      </c>
      <c r="C13" s="15"/>
      <c r="D13" s="15">
        <v>0</v>
      </c>
      <c r="E13" s="15"/>
      <c r="F13" s="15">
        <v>0</v>
      </c>
      <c r="G13" s="15"/>
      <c r="H13" s="15">
        <f>-128-64</f>
        <v>-192</v>
      </c>
      <c r="I13" s="15"/>
      <c r="J13" s="15">
        <v>0</v>
      </c>
      <c r="K13" s="15"/>
      <c r="L13" s="15">
        <v>0</v>
      </c>
      <c r="M13" s="15"/>
      <c r="N13" s="16">
        <f>SUM(B13:M13)</f>
        <v>-192</v>
      </c>
    </row>
    <row r="14" spans="1:14" ht="12.75">
      <c r="A14" s="17" t="s">
        <v>16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9"/>
    </row>
    <row r="15" spans="1:14" ht="12.75">
      <c r="A15" s="20" t="s">
        <v>17</v>
      </c>
      <c r="B15" s="21">
        <v>0</v>
      </c>
      <c r="C15" s="21"/>
      <c r="D15" s="21">
        <v>0</v>
      </c>
      <c r="E15" s="21"/>
      <c r="F15" s="21">
        <v>0</v>
      </c>
      <c r="G15" s="21"/>
      <c r="H15" s="21">
        <v>0</v>
      </c>
      <c r="I15" s="21"/>
      <c r="J15" s="21">
        <f>131-14+15</f>
        <v>132</v>
      </c>
      <c r="K15" s="21"/>
      <c r="L15" s="21">
        <v>0</v>
      </c>
      <c r="M15" s="21"/>
      <c r="N15" s="22">
        <f>SUM(B15:M15)</f>
        <v>132</v>
      </c>
    </row>
    <row r="16" spans="2:14" ht="12.7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12.75">
      <c r="A17" s="4" t="s">
        <v>82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12.75">
      <c r="A18" s="4" t="s">
        <v>18</v>
      </c>
      <c r="B18" s="13">
        <v>0</v>
      </c>
      <c r="C18" s="13"/>
      <c r="D18" s="13">
        <v>0</v>
      </c>
      <c r="E18" s="13"/>
      <c r="F18" s="13">
        <v>0</v>
      </c>
      <c r="G18" s="13"/>
      <c r="H18" s="13">
        <f>+H13</f>
        <v>-192</v>
      </c>
      <c r="I18" s="13"/>
      <c r="J18" s="13">
        <f>+J15</f>
        <v>132</v>
      </c>
      <c r="K18" s="13"/>
      <c r="L18" s="13">
        <v>0</v>
      </c>
      <c r="M18" s="13"/>
      <c r="N18" s="18">
        <f>SUM(B18:M18)</f>
        <v>-60</v>
      </c>
    </row>
    <row r="19" spans="2:14" ht="12.7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8"/>
    </row>
    <row r="20" spans="1:14" ht="12.75">
      <c r="A20" s="4" t="s">
        <v>95</v>
      </c>
      <c r="B20" s="13">
        <v>0</v>
      </c>
      <c r="C20" s="13"/>
      <c r="D20" s="13"/>
      <c r="E20" s="13"/>
      <c r="F20" s="13">
        <v>-1</v>
      </c>
      <c r="G20" s="13"/>
      <c r="H20" s="13">
        <v>0</v>
      </c>
      <c r="I20" s="13"/>
      <c r="J20" s="13">
        <v>0</v>
      </c>
      <c r="K20" s="13"/>
      <c r="L20" s="13">
        <v>0</v>
      </c>
      <c r="M20" s="13"/>
      <c r="N20" s="18">
        <f>SUM(B20:M20)</f>
        <v>-1</v>
      </c>
    </row>
    <row r="21" spans="2:14" ht="12.7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12.75">
      <c r="A22" s="4" t="s">
        <v>49</v>
      </c>
      <c r="B22" s="13">
        <v>0</v>
      </c>
      <c r="C22" s="13"/>
      <c r="D22" s="13">
        <v>0</v>
      </c>
      <c r="E22" s="13"/>
      <c r="F22" s="13">
        <v>0</v>
      </c>
      <c r="G22" s="13"/>
      <c r="H22" s="13">
        <v>0</v>
      </c>
      <c r="I22" s="13"/>
      <c r="J22" s="13">
        <v>0</v>
      </c>
      <c r="K22" s="13"/>
      <c r="L22" s="13">
        <f>+pl!M35</f>
        <v>2217</v>
      </c>
      <c r="M22" s="13"/>
      <c r="N22" s="18">
        <f>SUM(B22:M22)</f>
        <v>2217</v>
      </c>
    </row>
    <row r="23" spans="2:14" ht="12.7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ht="12.75">
      <c r="A24" s="4" t="s">
        <v>19</v>
      </c>
    </row>
    <row r="25" spans="1:14" ht="12.75">
      <c r="A25" s="4" t="s">
        <v>20</v>
      </c>
      <c r="B25" s="13">
        <v>0</v>
      </c>
      <c r="C25" s="13"/>
      <c r="D25" s="13">
        <v>0</v>
      </c>
      <c r="E25" s="13"/>
      <c r="F25" s="13">
        <v>0</v>
      </c>
      <c r="G25" s="13"/>
      <c r="H25" s="13">
        <v>0</v>
      </c>
      <c r="I25" s="13"/>
      <c r="J25" s="13">
        <v>0</v>
      </c>
      <c r="K25" s="13"/>
      <c r="L25" s="13">
        <v>0</v>
      </c>
      <c r="M25" s="13"/>
      <c r="N25" s="18">
        <f>SUM(B25:M25)</f>
        <v>0</v>
      </c>
    </row>
    <row r="26" spans="2:14" ht="12.7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ht="13.5" thickBot="1">
      <c r="A27" s="4" t="s">
        <v>131</v>
      </c>
      <c r="B27" s="23">
        <f>SUM(B11:B26)</f>
        <v>103889</v>
      </c>
      <c r="C27" s="13"/>
      <c r="D27" s="23">
        <f>SUM(D11:D26)</f>
        <v>1142</v>
      </c>
      <c r="E27" s="18"/>
      <c r="F27" s="23">
        <f>SUM(F11:F26)</f>
        <v>-3403</v>
      </c>
      <c r="G27" s="18"/>
      <c r="H27" s="23">
        <f>SUM(H11:H26)-H13</f>
        <v>3903</v>
      </c>
      <c r="I27" s="13"/>
      <c r="J27" s="23">
        <f>SUM(J11:J26)-J15</f>
        <v>50</v>
      </c>
      <c r="K27" s="13"/>
      <c r="L27" s="23">
        <f>SUM(L11:L26)</f>
        <v>-18534</v>
      </c>
      <c r="M27" s="13"/>
      <c r="N27" s="23">
        <f>SUM(N11:N26)-N13-N15</f>
        <v>87047</v>
      </c>
    </row>
    <row r="28" spans="2:14" ht="13.5" thickTop="1">
      <c r="B28" s="24"/>
      <c r="C28" s="8"/>
      <c r="D28" s="24"/>
      <c r="E28" s="24"/>
      <c r="F28" s="24"/>
      <c r="G28" s="24"/>
      <c r="H28" s="8"/>
      <c r="I28" s="8"/>
      <c r="J28" s="24"/>
      <c r="K28" s="8"/>
      <c r="L28" s="24"/>
      <c r="M28" s="8"/>
      <c r="N28" s="24"/>
    </row>
    <row r="29" spans="2:14" ht="12.75">
      <c r="B29" s="24"/>
      <c r="C29" s="8"/>
      <c r="D29" s="24"/>
      <c r="E29" s="24"/>
      <c r="F29" s="24"/>
      <c r="G29" s="24"/>
      <c r="H29" s="8"/>
      <c r="I29" s="8"/>
      <c r="J29" s="24"/>
      <c r="K29" s="8"/>
      <c r="L29" s="24"/>
      <c r="M29" s="8"/>
      <c r="N29" s="24"/>
    </row>
    <row r="30" spans="1:14" ht="12.75">
      <c r="A30" s="4" t="s">
        <v>103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4" ht="12.75">
      <c r="A31" s="73" t="s">
        <v>110</v>
      </c>
      <c r="B31" s="13">
        <v>103889</v>
      </c>
      <c r="C31" s="13"/>
      <c r="D31" s="13">
        <v>1153</v>
      </c>
      <c r="E31" s="13"/>
      <c r="F31" s="13">
        <v>-2027</v>
      </c>
      <c r="G31" s="13"/>
      <c r="H31" s="13">
        <v>4351</v>
      </c>
      <c r="I31" s="13"/>
      <c r="J31" s="13">
        <v>-24</v>
      </c>
      <c r="K31" s="13"/>
      <c r="L31" s="13">
        <v>2260</v>
      </c>
      <c r="M31" s="13"/>
      <c r="N31" s="13">
        <f>SUM(B31:M31)</f>
        <v>109602</v>
      </c>
    </row>
    <row r="32" spans="1:14" ht="12.75">
      <c r="A32" s="73" t="s">
        <v>111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>
        <v>-2758</v>
      </c>
      <c r="M32" s="21"/>
      <c r="N32" s="21">
        <f>SUM(B32:M32)</f>
        <v>-2758</v>
      </c>
    </row>
    <row r="33" spans="1:14" ht="12.75">
      <c r="A33" s="73" t="s">
        <v>112</v>
      </c>
      <c r="B33" s="13">
        <f>SUM(B31:B32)</f>
        <v>103889</v>
      </c>
      <c r="C33" s="13">
        <f aca="true" t="shared" si="1" ref="C33:N33">SUM(C31:C32)</f>
        <v>0</v>
      </c>
      <c r="D33" s="13">
        <f t="shared" si="1"/>
        <v>1153</v>
      </c>
      <c r="E33" s="13">
        <f t="shared" si="1"/>
        <v>0</v>
      </c>
      <c r="F33" s="13">
        <f t="shared" si="1"/>
        <v>-2027</v>
      </c>
      <c r="G33" s="13">
        <f t="shared" si="1"/>
        <v>0</v>
      </c>
      <c r="H33" s="13">
        <f t="shared" si="1"/>
        <v>4351</v>
      </c>
      <c r="I33" s="13">
        <f t="shared" si="1"/>
        <v>0</v>
      </c>
      <c r="J33" s="13">
        <f t="shared" si="1"/>
        <v>-24</v>
      </c>
      <c r="K33" s="13">
        <f t="shared" si="1"/>
        <v>0</v>
      </c>
      <c r="L33" s="13">
        <f t="shared" si="1"/>
        <v>-498</v>
      </c>
      <c r="M33" s="13">
        <f t="shared" si="1"/>
        <v>0</v>
      </c>
      <c r="N33" s="13">
        <f t="shared" si="1"/>
        <v>106844</v>
      </c>
    </row>
    <row r="34" spans="2:14" ht="12.7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ht="12.75">
      <c r="A35" s="14" t="s">
        <v>15</v>
      </c>
      <c r="B35" s="15">
        <v>0</v>
      </c>
      <c r="C35" s="15"/>
      <c r="D35" s="15">
        <v>0</v>
      </c>
      <c r="E35" s="15"/>
      <c r="F35" s="15">
        <v>0</v>
      </c>
      <c r="G35" s="15"/>
      <c r="H35" s="15">
        <v>-256</v>
      </c>
      <c r="I35" s="15"/>
      <c r="J35" s="15">
        <v>0</v>
      </c>
      <c r="K35" s="15"/>
      <c r="L35" s="15">
        <v>0</v>
      </c>
      <c r="M35" s="15"/>
      <c r="N35" s="16">
        <f>SUM(B35:M35)</f>
        <v>-256</v>
      </c>
    </row>
    <row r="36" spans="1:14" ht="12.75">
      <c r="A36" s="17" t="s">
        <v>16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9"/>
    </row>
    <row r="37" spans="1:14" ht="12.75">
      <c r="A37" s="20" t="s">
        <v>17</v>
      </c>
      <c r="B37" s="21">
        <v>0</v>
      </c>
      <c r="C37" s="21"/>
      <c r="D37" s="21">
        <v>0</v>
      </c>
      <c r="E37" s="21"/>
      <c r="F37" s="21">
        <v>0</v>
      </c>
      <c r="G37" s="21"/>
      <c r="H37" s="21">
        <v>0</v>
      </c>
      <c r="I37" s="21"/>
      <c r="J37" s="21">
        <v>-58</v>
      </c>
      <c r="K37" s="21"/>
      <c r="L37" s="21">
        <v>0</v>
      </c>
      <c r="M37" s="21"/>
      <c r="N37" s="22">
        <f>SUM(B37:M37)</f>
        <v>-58</v>
      </c>
    </row>
    <row r="38" spans="2:14" ht="12.7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ht="12.75">
      <c r="A39" s="4" t="s">
        <v>82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4" ht="12.75">
      <c r="A40" s="4" t="s">
        <v>18</v>
      </c>
      <c r="B40" s="13">
        <v>0</v>
      </c>
      <c r="C40" s="13"/>
      <c r="D40" s="13">
        <v>0</v>
      </c>
      <c r="E40" s="13"/>
      <c r="F40" s="13">
        <v>0</v>
      </c>
      <c r="G40" s="13"/>
      <c r="H40" s="13">
        <f>+H35</f>
        <v>-256</v>
      </c>
      <c r="I40" s="13"/>
      <c r="J40" s="13">
        <f>+J37</f>
        <v>-58</v>
      </c>
      <c r="K40" s="13"/>
      <c r="L40" s="13">
        <v>0</v>
      </c>
      <c r="M40" s="13"/>
      <c r="N40" s="18">
        <f>SUM(B40:M40)</f>
        <v>-314</v>
      </c>
    </row>
    <row r="41" spans="2:14" ht="12.7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8"/>
    </row>
    <row r="42" spans="1:14" ht="12.75">
      <c r="A42" s="4" t="s">
        <v>95</v>
      </c>
      <c r="B42" s="13">
        <v>0</v>
      </c>
      <c r="C42" s="13"/>
      <c r="D42" s="13">
        <v>-11</v>
      </c>
      <c r="E42" s="13"/>
      <c r="F42" s="13">
        <v>-1375</v>
      </c>
      <c r="G42" s="13"/>
      <c r="H42" s="13">
        <v>0</v>
      </c>
      <c r="I42" s="13"/>
      <c r="J42" s="13">
        <v>0</v>
      </c>
      <c r="K42" s="13"/>
      <c r="L42" s="13">
        <v>0</v>
      </c>
      <c r="M42" s="13"/>
      <c r="N42" s="18">
        <f>SUM(B42:M42)</f>
        <v>-1386</v>
      </c>
    </row>
    <row r="43" spans="2:14" ht="12.7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4" ht="12.75">
      <c r="A44" s="4" t="s">
        <v>116</v>
      </c>
      <c r="B44" s="13">
        <v>0</v>
      </c>
      <c r="C44" s="13"/>
      <c r="D44" s="13">
        <v>0</v>
      </c>
      <c r="E44" s="13"/>
      <c r="F44" s="13">
        <v>0</v>
      </c>
      <c r="G44" s="13"/>
      <c r="H44" s="13">
        <v>0</v>
      </c>
      <c r="I44" s="13"/>
      <c r="J44" s="13">
        <v>0</v>
      </c>
      <c r="K44" s="13"/>
      <c r="L44" s="13">
        <v>-19149</v>
      </c>
      <c r="M44" s="13"/>
      <c r="N44" s="18">
        <f>SUM(B44:M44)</f>
        <v>-19149</v>
      </c>
    </row>
    <row r="45" spans="2:14" ht="12.7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8"/>
    </row>
    <row r="46" spans="1:14" ht="12.75">
      <c r="A46" s="4" t="s">
        <v>87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8"/>
    </row>
    <row r="47" spans="1:14" ht="12.75">
      <c r="A47" s="56" t="s">
        <v>115</v>
      </c>
      <c r="B47" s="13">
        <v>0</v>
      </c>
      <c r="C47" s="13"/>
      <c r="D47" s="13">
        <v>0</v>
      </c>
      <c r="E47" s="13"/>
      <c r="F47" s="13">
        <v>0</v>
      </c>
      <c r="G47" s="13"/>
      <c r="H47" s="13">
        <v>0</v>
      </c>
      <c r="I47" s="13"/>
      <c r="J47" s="13">
        <v>0</v>
      </c>
      <c r="K47" s="13"/>
      <c r="L47" s="13">
        <v>-1104</v>
      </c>
      <c r="M47" s="13"/>
      <c r="N47" s="18">
        <f>SUM(B47:M47)</f>
        <v>-1104</v>
      </c>
    </row>
    <row r="48" spans="1:14" ht="12.75">
      <c r="A48" s="7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8"/>
    </row>
    <row r="49" spans="1:7" ht="12.75">
      <c r="A49" s="4" t="s">
        <v>19</v>
      </c>
      <c r="B49" s="13"/>
      <c r="C49" s="13"/>
      <c r="D49" s="13"/>
      <c r="E49" s="13"/>
      <c r="F49" s="13"/>
      <c r="G49" s="13"/>
    </row>
    <row r="50" spans="1:14" ht="12.75">
      <c r="A50" s="4" t="s">
        <v>20</v>
      </c>
      <c r="B50" s="13">
        <v>0</v>
      </c>
      <c r="C50" s="13"/>
      <c r="D50" s="13">
        <v>0</v>
      </c>
      <c r="E50" s="13"/>
      <c r="F50" s="13">
        <v>0</v>
      </c>
      <c r="G50" s="13"/>
      <c r="H50" s="13">
        <v>0</v>
      </c>
      <c r="I50" s="13"/>
      <c r="J50" s="13">
        <v>0</v>
      </c>
      <c r="K50" s="13"/>
      <c r="L50" s="13">
        <v>0</v>
      </c>
      <c r="M50" s="13"/>
      <c r="N50" s="18">
        <f>SUM(B49:M49)</f>
        <v>0</v>
      </c>
    </row>
    <row r="51" spans="2:14" ht="12.7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ht="13.5" thickBot="1">
      <c r="A52" s="4" t="s">
        <v>114</v>
      </c>
      <c r="B52" s="23">
        <f>SUM(B33:B51)</f>
        <v>103889</v>
      </c>
      <c r="C52" s="13"/>
      <c r="D52" s="23">
        <f>SUM(D33:D51)</f>
        <v>1142</v>
      </c>
      <c r="E52" s="18"/>
      <c r="F52" s="23">
        <f>SUM(F33:F51)</f>
        <v>-3402</v>
      </c>
      <c r="G52" s="18"/>
      <c r="H52" s="23">
        <f>SUM(H33:H51)-H35</f>
        <v>4095</v>
      </c>
      <c r="I52" s="13"/>
      <c r="J52" s="23">
        <f>SUM(J33:J51)-J37</f>
        <v>-82</v>
      </c>
      <c r="K52" s="23"/>
      <c r="L52" s="23">
        <f>SUM(L33:L51)</f>
        <v>-20751</v>
      </c>
      <c r="M52" s="13"/>
      <c r="N52" s="23">
        <f>+N33+N40+N42+N44+N47+N50</f>
        <v>84891</v>
      </c>
    </row>
    <row r="53" spans="2:14" ht="13.5" thickTop="1">
      <c r="B53" s="24"/>
      <c r="C53" s="8"/>
      <c r="D53" s="24"/>
      <c r="E53" s="24"/>
      <c r="F53" s="24"/>
      <c r="G53" s="24"/>
      <c r="H53" s="8"/>
      <c r="I53" s="8"/>
      <c r="J53" s="24"/>
      <c r="K53" s="8"/>
      <c r="L53" s="24"/>
      <c r="M53" s="8"/>
      <c r="N53" s="24"/>
    </row>
    <row r="54" spans="2:14" ht="12.7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75">
      <c r="A55" s="7" t="s">
        <v>83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</row>
    <row r="56" spans="1:14" ht="12.75">
      <c r="A56" s="7" t="s">
        <v>109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</row>
  </sheetData>
  <printOptions/>
  <pageMargins left="1" right="0" top="0.5" bottom="0" header="0.5" footer="0.5"/>
  <pageSetup horizontalDpi="600" verticalDpi="600" orientation="portrait" paperSize="5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4"/>
  <sheetViews>
    <sheetView zoomScale="75" zoomScaleNormal="75" workbookViewId="0" topLeftCell="A19">
      <selection activeCell="D54" sqref="D54"/>
    </sheetView>
  </sheetViews>
  <sheetFormatPr defaultColWidth="9.140625" defaultRowHeight="12.75"/>
  <cols>
    <col min="1" max="1" width="2.57421875" style="4" customWidth="1"/>
    <col min="2" max="2" width="65.28125" style="4" customWidth="1"/>
    <col min="3" max="3" width="17.28125" style="4" customWidth="1"/>
    <col min="4" max="4" width="14.57421875" style="4" customWidth="1"/>
    <col min="5" max="5" width="1.7109375" style="4" customWidth="1"/>
    <col min="6" max="16384" width="9.140625" style="4" customWidth="1"/>
  </cols>
  <sheetData>
    <row r="1" spans="1:5" ht="15.75">
      <c r="A1" s="1" t="s">
        <v>0</v>
      </c>
      <c r="B1" s="1"/>
      <c r="C1" s="1"/>
      <c r="D1" s="1"/>
      <c r="E1" s="1"/>
    </row>
    <row r="2" spans="1:5" ht="15.75">
      <c r="A2" s="5" t="s">
        <v>1</v>
      </c>
      <c r="B2" s="2"/>
      <c r="C2" s="2"/>
      <c r="D2" s="2"/>
      <c r="E2" s="2"/>
    </row>
    <row r="3" spans="1:5" ht="15.75">
      <c r="A3" s="6"/>
      <c r="B3" s="2"/>
      <c r="C3" s="2"/>
      <c r="D3" s="2"/>
      <c r="E3" s="2"/>
    </row>
    <row r="4" spans="1:5" ht="12.75">
      <c r="A4" s="7" t="s">
        <v>135</v>
      </c>
      <c r="B4" s="8"/>
      <c r="C4" s="8"/>
      <c r="D4" s="8"/>
      <c r="E4" s="8"/>
    </row>
    <row r="5" spans="1:5" ht="12.75">
      <c r="A5" s="7" t="s">
        <v>136</v>
      </c>
      <c r="B5" s="8"/>
      <c r="C5" s="8"/>
      <c r="D5" s="8"/>
      <c r="E5" s="8"/>
    </row>
    <row r="6" spans="1:5" ht="12.75">
      <c r="A6" s="7"/>
      <c r="B6" s="8"/>
      <c r="C6" s="8"/>
      <c r="D6" s="8"/>
      <c r="E6" s="8"/>
    </row>
    <row r="7" spans="3:4" ht="12.75">
      <c r="C7" s="45" t="s">
        <v>137</v>
      </c>
      <c r="D7" s="45" t="s">
        <v>137</v>
      </c>
    </row>
    <row r="8" spans="3:4" ht="12.75">
      <c r="C8" s="45" t="s">
        <v>85</v>
      </c>
      <c r="D8" s="45" t="s">
        <v>85</v>
      </c>
    </row>
    <row r="9" spans="3:6" ht="15.75">
      <c r="C9" s="66" t="s">
        <v>132</v>
      </c>
      <c r="D9" s="66" t="s">
        <v>133</v>
      </c>
      <c r="F9" s="69"/>
    </row>
    <row r="10" spans="3:4" ht="16.5" thickBot="1">
      <c r="C10" s="26" t="s">
        <v>14</v>
      </c>
      <c r="D10" s="26" t="s">
        <v>14</v>
      </c>
    </row>
    <row r="11" spans="3:4" ht="12.75">
      <c r="C11" s="12"/>
      <c r="D11" s="12"/>
    </row>
    <row r="12" spans="1:5" ht="15.75">
      <c r="A12" s="2" t="s">
        <v>101</v>
      </c>
      <c r="B12" s="2"/>
      <c r="C12" s="46">
        <f>+'[1]CF '!$O$9/1000-1</f>
        <v>3191.6251103983673</v>
      </c>
      <c r="D12" s="46">
        <v>7177</v>
      </c>
      <c r="E12" s="2"/>
    </row>
    <row r="13" spans="1:5" ht="6.75" customHeight="1">
      <c r="A13" s="2"/>
      <c r="B13" s="2"/>
      <c r="C13" s="47"/>
      <c r="D13" s="47"/>
      <c r="E13" s="2"/>
    </row>
    <row r="14" spans="1:5" ht="15.75">
      <c r="A14" s="2" t="s">
        <v>59</v>
      </c>
      <c r="B14" s="2"/>
      <c r="C14" s="47"/>
      <c r="D14" s="47"/>
      <c r="E14" s="2"/>
    </row>
    <row r="15" spans="1:5" ht="15.75">
      <c r="A15" s="2"/>
      <c r="B15" s="2" t="s">
        <v>60</v>
      </c>
      <c r="C15" s="48">
        <f>SUM('[1]CF '!$O$14:$O$33)/1000</f>
        <v>6505.237824419969</v>
      </c>
      <c r="D15" s="48">
        <v>2851</v>
      </c>
      <c r="E15" s="2"/>
    </row>
    <row r="16" spans="1:5" ht="15.75">
      <c r="A16" s="2" t="s">
        <v>84</v>
      </c>
      <c r="B16" s="2"/>
      <c r="C16" s="47">
        <f>+C12+C15</f>
        <v>9696.862934818337</v>
      </c>
      <c r="D16" s="47">
        <f>+D12+D15</f>
        <v>10028</v>
      </c>
      <c r="E16" s="2"/>
    </row>
    <row r="17" spans="1:5" ht="6" customHeight="1">
      <c r="A17" s="2"/>
      <c r="B17" s="2"/>
      <c r="C17" s="47"/>
      <c r="D17" s="47"/>
      <c r="E17" s="2"/>
    </row>
    <row r="18" spans="1:5" ht="15.75">
      <c r="A18" s="2"/>
      <c r="B18" s="2" t="s">
        <v>61</v>
      </c>
      <c r="C18" s="47">
        <v>-4710</v>
      </c>
      <c r="D18" s="47">
        <v>-194328</v>
      </c>
      <c r="E18" s="2"/>
    </row>
    <row r="19" spans="1:5" ht="15.75">
      <c r="A19" s="2"/>
      <c r="B19" s="2" t="s">
        <v>62</v>
      </c>
      <c r="C19" s="47">
        <f>-90858+2364-16+3-3</f>
        <v>-88510</v>
      </c>
      <c r="D19" s="47">
        <v>33523</v>
      </c>
      <c r="E19" s="2"/>
    </row>
    <row r="20" spans="1:5" ht="15.75">
      <c r="A20" s="2"/>
      <c r="B20" s="2" t="s">
        <v>74</v>
      </c>
      <c r="C20" s="47">
        <f>-4230+161+1</f>
        <v>-4068</v>
      </c>
      <c r="D20" s="47">
        <v>-7174</v>
      </c>
      <c r="E20" s="2"/>
    </row>
    <row r="21" spans="1:5" ht="15.75">
      <c r="A21" s="2"/>
      <c r="B21" s="2" t="s">
        <v>63</v>
      </c>
      <c r="C21" s="48">
        <f>+'[1]CF '!$O$53/1000</f>
        <v>-3294.3111099999996</v>
      </c>
      <c r="D21" s="48">
        <v>-326</v>
      </c>
      <c r="E21" s="2"/>
    </row>
    <row r="22" spans="1:6" ht="15.75">
      <c r="A22" s="1" t="s">
        <v>79</v>
      </c>
      <c r="B22" s="2"/>
      <c r="C22" s="49">
        <f>SUM(C16:C21)</f>
        <v>-90885.44817518166</v>
      </c>
      <c r="D22" s="49">
        <f>SUM(D16:D21)</f>
        <v>-158277</v>
      </c>
      <c r="E22" s="2"/>
      <c r="F22" s="64"/>
    </row>
    <row r="23" spans="1:5" ht="3.75" customHeight="1">
      <c r="A23" s="2"/>
      <c r="B23" s="2"/>
      <c r="C23" s="47"/>
      <c r="E23" s="2"/>
    </row>
    <row r="24" spans="1:5" ht="15.75">
      <c r="A24" s="2" t="s">
        <v>64</v>
      </c>
      <c r="B24" s="2"/>
      <c r="C24" s="47"/>
      <c r="E24" s="2"/>
    </row>
    <row r="25" spans="1:5" ht="15.75">
      <c r="A25" s="2"/>
      <c r="B25" s="2" t="s">
        <v>65</v>
      </c>
      <c r="C25" s="47">
        <v>99</v>
      </c>
      <c r="D25" s="29">
        <v>103</v>
      </c>
      <c r="E25" s="2"/>
    </row>
    <row r="26" spans="1:5" ht="15.75">
      <c r="A26" s="2"/>
      <c r="B26" s="2" t="s">
        <v>66</v>
      </c>
      <c r="C26" s="47">
        <v>-1325</v>
      </c>
      <c r="D26" s="29">
        <v>-3381</v>
      </c>
      <c r="E26" s="2"/>
    </row>
    <row r="27" spans="1:5" ht="15.75">
      <c r="A27" s="2"/>
      <c r="B27" s="2" t="s">
        <v>67</v>
      </c>
      <c r="C27" s="50">
        <f>+'[1]CF '!$O$68/1000</f>
        <v>737.79673</v>
      </c>
      <c r="D27" s="29">
        <v>1079</v>
      </c>
      <c r="E27" s="2"/>
    </row>
    <row r="28" spans="1:5" ht="15.75">
      <c r="A28" s="2"/>
      <c r="B28" s="2" t="s">
        <v>102</v>
      </c>
      <c r="C28" s="50">
        <v>-0.975</v>
      </c>
      <c r="D28" s="29">
        <v>-1343</v>
      </c>
      <c r="E28" s="2"/>
    </row>
    <row r="29" spans="1:5" ht="15.75">
      <c r="A29" s="2"/>
      <c r="E29" s="2"/>
    </row>
    <row r="30" spans="1:6" ht="15.75">
      <c r="A30" s="1" t="s">
        <v>78</v>
      </c>
      <c r="B30" s="2"/>
      <c r="C30" s="49">
        <f>SUM(C25:C28)</f>
        <v>-489.17827</v>
      </c>
      <c r="D30" s="49">
        <f>SUM(D25:D28)</f>
        <v>-3542</v>
      </c>
      <c r="E30" s="2"/>
      <c r="F30" s="64"/>
    </row>
    <row r="31" spans="1:5" ht="24.75" customHeight="1">
      <c r="A31" s="1"/>
      <c r="B31" s="2"/>
      <c r="C31" s="47"/>
      <c r="D31" s="29"/>
      <c r="E31" s="2"/>
    </row>
    <row r="32" spans="1:5" ht="15.75">
      <c r="A32" s="2" t="s">
        <v>70</v>
      </c>
      <c r="B32" s="2"/>
      <c r="C32" s="47"/>
      <c r="D32" s="29"/>
      <c r="E32" s="2"/>
    </row>
    <row r="33" spans="1:5" ht="15.75">
      <c r="A33" s="2"/>
      <c r="B33" s="2" t="s">
        <v>68</v>
      </c>
      <c r="C33" s="47">
        <f>+'[1]CF '!O87/1000</f>
        <v>137531.20354</v>
      </c>
      <c r="D33" s="29">
        <v>168545</v>
      </c>
      <c r="E33" s="2"/>
    </row>
    <row r="34" spans="1:5" ht="15.75">
      <c r="A34" s="2"/>
      <c r="B34" s="2" t="s">
        <v>69</v>
      </c>
      <c r="C34" s="47">
        <f>+'[1]CF '!O88/1000-690</f>
        <v>-155832.11765555554</v>
      </c>
      <c r="D34" s="29">
        <v>-96084</v>
      </c>
      <c r="E34" s="2"/>
    </row>
    <row r="35" spans="1:5" ht="15.75">
      <c r="A35" s="2"/>
      <c r="B35" s="57" t="s">
        <v>121</v>
      </c>
      <c r="C35" s="47">
        <f>+'[1]CF '!O89/1000</f>
        <v>30710.467862833328</v>
      </c>
      <c r="D35" s="29">
        <v>0</v>
      </c>
      <c r="E35" s="2"/>
    </row>
    <row r="36" spans="1:5" ht="15.75">
      <c r="A36" s="2"/>
      <c r="B36" s="2" t="s">
        <v>134</v>
      </c>
      <c r="C36" s="3">
        <f>+'[1]CF '!$O$80/1000</f>
        <v>0.24531</v>
      </c>
      <c r="D36" s="48">
        <v>-1104</v>
      </c>
      <c r="E36" s="2"/>
    </row>
    <row r="37" spans="1:5" ht="15.75">
      <c r="A37" s="1" t="s">
        <v>80</v>
      </c>
      <c r="B37" s="2"/>
      <c r="C37" s="49">
        <f>SUM(C33:C36)</f>
        <v>12409.799057277773</v>
      </c>
      <c r="D37" s="79">
        <f>SUM(D33:D36)</f>
        <v>71357</v>
      </c>
      <c r="E37" s="2"/>
    </row>
    <row r="38" spans="1:5" ht="9" customHeight="1">
      <c r="A38" s="2"/>
      <c r="B38" s="2"/>
      <c r="C38" s="47"/>
      <c r="D38" s="29"/>
      <c r="E38" s="2"/>
    </row>
    <row r="39" spans="1:5" ht="15.75">
      <c r="A39" s="2" t="s">
        <v>71</v>
      </c>
      <c r="B39" s="2"/>
      <c r="C39" s="47">
        <f>+C22+C30+C37</f>
        <v>-78964.82738790389</v>
      </c>
      <c r="D39" s="47">
        <f>+D22+D30+D37</f>
        <v>-90462</v>
      </c>
      <c r="E39" s="2"/>
    </row>
    <row r="40" spans="1:5" ht="7.5" customHeight="1">
      <c r="A40" s="2"/>
      <c r="B40" s="2"/>
      <c r="C40" s="47"/>
      <c r="D40" s="29"/>
      <c r="E40" s="2"/>
    </row>
    <row r="41" spans="1:5" ht="15.75">
      <c r="A41" s="2" t="s">
        <v>73</v>
      </c>
      <c r="B41" s="2"/>
      <c r="C41" s="47">
        <f>+'[1]CF '!$O$95/1000</f>
        <v>39.849</v>
      </c>
      <c r="D41" s="29">
        <v>-206</v>
      </c>
      <c r="E41" s="2"/>
    </row>
    <row r="42" spans="1:5" ht="6.75" customHeight="1">
      <c r="A42" s="2"/>
      <c r="B42" s="2"/>
      <c r="C42" s="47"/>
      <c r="D42" s="29"/>
      <c r="E42" s="2"/>
    </row>
    <row r="43" spans="1:5" ht="15.75">
      <c r="A43" s="2" t="s">
        <v>72</v>
      </c>
      <c r="B43" s="2"/>
      <c r="C43" s="50">
        <v>83239</v>
      </c>
      <c r="D43" s="29">
        <v>106219</v>
      </c>
      <c r="E43" s="2"/>
    </row>
    <row r="44" spans="1:5" ht="3" customHeight="1">
      <c r="A44" s="2"/>
      <c r="B44" s="2"/>
      <c r="C44" s="47"/>
      <c r="D44" s="29"/>
      <c r="E44" s="2"/>
    </row>
    <row r="45" spans="1:5" ht="16.5" thickBot="1">
      <c r="A45" s="2" t="s">
        <v>92</v>
      </c>
      <c r="B45" s="2"/>
      <c r="C45" s="65">
        <f>+C43+C39+C41</f>
        <v>4314.02161209611</v>
      </c>
      <c r="D45" s="65">
        <f>+D43+D39+D41</f>
        <v>15551</v>
      </c>
      <c r="E45" s="2"/>
    </row>
    <row r="46" spans="1:7" ht="16.5" thickTop="1">
      <c r="A46" s="2"/>
      <c r="B46" s="2"/>
      <c r="C46" s="47"/>
      <c r="D46" s="29"/>
      <c r="E46" s="2"/>
      <c r="G46" s="47"/>
    </row>
    <row r="47" spans="1:7" ht="15.75">
      <c r="A47" s="2" t="s">
        <v>91</v>
      </c>
      <c r="B47" s="2"/>
      <c r="C47" s="47"/>
      <c r="D47" s="29"/>
      <c r="E47" s="2"/>
      <c r="G47" s="2"/>
    </row>
    <row r="48" spans="1:7" ht="7.5" customHeight="1">
      <c r="A48" s="2"/>
      <c r="B48" s="2"/>
      <c r="C48" s="47"/>
      <c r="D48" s="29"/>
      <c r="E48" s="2"/>
      <c r="G48" s="2"/>
    </row>
    <row r="49" spans="1:5" ht="15.75">
      <c r="A49" s="2"/>
      <c r="B49" s="2" t="s">
        <v>75</v>
      </c>
      <c r="C49" s="47">
        <f>('[1]CF '!$O$105+'[1]CF '!$O$106+'[1]CF '!$O$107)/1000</f>
        <v>45234.09661602422</v>
      </c>
      <c r="D49" s="47">
        <v>99922</v>
      </c>
      <c r="E49" s="2"/>
    </row>
    <row r="50" spans="1:5" ht="15.75">
      <c r="A50" s="2"/>
      <c r="B50" s="2" t="s">
        <v>76</v>
      </c>
      <c r="C50" s="47">
        <f>'[1]CF '!$O$108/1000</f>
        <v>-34434.64206000001</v>
      </c>
      <c r="D50" s="47">
        <v>-50526</v>
      </c>
      <c r="E50" s="2"/>
    </row>
    <row r="51" spans="1:5" ht="15.75">
      <c r="A51" s="2"/>
      <c r="B51" s="2" t="s">
        <v>77</v>
      </c>
      <c r="C51" s="47">
        <f>+'[1]CF '!$O$109/1000</f>
        <v>-6485.634686588888</v>
      </c>
      <c r="D51" s="47">
        <v>-33845</v>
      </c>
      <c r="E51" s="2"/>
    </row>
    <row r="52" spans="1:5" ht="16.5" thickBot="1">
      <c r="A52" s="2"/>
      <c r="B52" s="2"/>
      <c r="C52" s="65">
        <f>SUM(C49:C51)</f>
        <v>4313.819869435316</v>
      </c>
      <c r="D52" s="65">
        <f>SUM(D49:D51)</f>
        <v>15551</v>
      </c>
      <c r="E52" s="2"/>
    </row>
    <row r="53" spans="1:5" ht="16.5" thickTop="1">
      <c r="A53" s="2"/>
      <c r="B53" s="2"/>
      <c r="C53" s="82">
        <f>+C45-C52</f>
        <v>0.2017426607944799</v>
      </c>
      <c r="E53" s="2"/>
    </row>
    <row r="54" spans="1:5" ht="15.75">
      <c r="A54" s="2"/>
      <c r="B54" s="2"/>
      <c r="C54" s="82">
        <f>+C45-C52</f>
        <v>0.2017426607944799</v>
      </c>
      <c r="D54" s="29"/>
      <c r="E54" s="2"/>
    </row>
    <row r="55" spans="1:5" ht="15.75">
      <c r="A55" s="1" t="s">
        <v>86</v>
      </c>
      <c r="B55" s="1"/>
      <c r="C55" s="1"/>
      <c r="D55" s="29"/>
      <c r="E55" s="1"/>
    </row>
    <row r="56" spans="1:5" ht="15.75">
      <c r="A56" s="1" t="s">
        <v>108</v>
      </c>
      <c r="B56" s="1"/>
      <c r="C56" s="1"/>
      <c r="D56" s="29"/>
      <c r="E56" s="1"/>
    </row>
    <row r="57" spans="1:5" ht="15.75">
      <c r="A57" s="2"/>
      <c r="B57" s="2"/>
      <c r="C57" s="2"/>
      <c r="D57" s="29"/>
      <c r="E57" s="2"/>
    </row>
    <row r="58" spans="1:5" ht="15.75">
      <c r="A58" s="2"/>
      <c r="B58" s="2"/>
      <c r="C58" s="2"/>
      <c r="D58" s="78"/>
      <c r="E58" s="2"/>
    </row>
    <row r="59" spans="1:5" ht="15.75">
      <c r="A59" s="2"/>
      <c r="B59" s="2"/>
      <c r="C59" s="2"/>
      <c r="D59" s="78"/>
      <c r="E59" s="2"/>
    </row>
    <row r="60" spans="1:5" ht="15.75">
      <c r="A60" s="2"/>
      <c r="B60" s="2"/>
      <c r="C60" s="2"/>
      <c r="D60" s="78"/>
      <c r="E60" s="2"/>
    </row>
    <row r="61" spans="1:5" ht="15.75">
      <c r="A61" s="2"/>
      <c r="B61" s="2"/>
      <c r="C61" s="2"/>
      <c r="D61" s="78"/>
      <c r="E61" s="2"/>
    </row>
    <row r="62" spans="1:5" ht="15.75">
      <c r="A62" s="2"/>
      <c r="B62" s="2"/>
      <c r="C62" s="2"/>
      <c r="D62" s="29"/>
      <c r="E62" s="2"/>
    </row>
    <row r="63" spans="1:5" ht="15.75">
      <c r="A63" s="2"/>
      <c r="B63" s="2"/>
      <c r="C63" s="2"/>
      <c r="D63" s="29"/>
      <c r="E63" s="2"/>
    </row>
    <row r="64" spans="1:5" ht="15.75">
      <c r="A64" s="2"/>
      <c r="B64" s="2"/>
      <c r="C64" s="2"/>
      <c r="D64" s="29"/>
      <c r="E64" s="2"/>
    </row>
    <row r="65" spans="1:5" ht="15.75">
      <c r="A65" s="2"/>
      <c r="B65" s="2"/>
      <c r="C65" s="2"/>
      <c r="D65" s="29"/>
      <c r="E65" s="2"/>
    </row>
    <row r="66" spans="1:5" ht="15.75">
      <c r="A66" s="2"/>
      <c r="B66" s="2"/>
      <c r="C66" s="2"/>
      <c r="D66" s="29"/>
      <c r="E66" s="2"/>
    </row>
    <row r="67" spans="1:5" ht="15.75">
      <c r="A67" s="2"/>
      <c r="B67" s="2"/>
      <c r="C67" s="2"/>
      <c r="D67" s="29"/>
      <c r="E67" s="2"/>
    </row>
    <row r="68" spans="1:5" ht="15.75">
      <c r="A68" s="2"/>
      <c r="B68" s="2"/>
      <c r="C68" s="2"/>
      <c r="D68" s="29"/>
      <c r="E68" s="2"/>
    </row>
    <row r="69" spans="1:5" ht="15.75">
      <c r="A69" s="2"/>
      <c r="B69" s="2"/>
      <c r="C69" s="2"/>
      <c r="D69" s="29"/>
      <c r="E69" s="2"/>
    </row>
    <row r="70" spans="1:5" ht="15.75">
      <c r="A70" s="2"/>
      <c r="B70" s="2"/>
      <c r="C70" s="2"/>
      <c r="D70" s="29"/>
      <c r="E70" s="2"/>
    </row>
    <row r="71" spans="1:5" ht="15.75">
      <c r="A71" s="2"/>
      <c r="B71" s="2"/>
      <c r="C71" s="2"/>
      <c r="D71" s="29"/>
      <c r="E71" s="2"/>
    </row>
    <row r="72" spans="1:5" ht="15.75">
      <c r="A72" s="2"/>
      <c r="B72" s="2"/>
      <c r="C72" s="2"/>
      <c r="D72" s="29"/>
      <c r="E72" s="2"/>
    </row>
    <row r="73" spans="1:5" ht="15.75">
      <c r="A73" s="2"/>
      <c r="B73" s="2"/>
      <c r="C73" s="2"/>
      <c r="D73" s="29"/>
      <c r="E73" s="2"/>
    </row>
    <row r="74" spans="1:5" ht="15.75">
      <c r="A74" s="2"/>
      <c r="B74" s="2"/>
      <c r="C74" s="2"/>
      <c r="D74" s="29"/>
      <c r="E74" s="2"/>
    </row>
    <row r="75" spans="1:5" ht="15.75">
      <c r="A75" s="2"/>
      <c r="B75" s="2"/>
      <c r="C75" s="2"/>
      <c r="D75" s="29"/>
      <c r="E75" s="2"/>
    </row>
    <row r="76" spans="1:5" ht="15.75">
      <c r="A76" s="2"/>
      <c r="B76" s="2"/>
      <c r="C76" s="2"/>
      <c r="D76" s="29"/>
      <c r="E76" s="2"/>
    </row>
    <row r="77" spans="1:5" ht="15.75">
      <c r="A77" s="2"/>
      <c r="B77" s="2"/>
      <c r="C77" s="2"/>
      <c r="D77" s="29"/>
      <c r="E77" s="2"/>
    </row>
    <row r="78" spans="1:5" ht="15.75">
      <c r="A78" s="2"/>
      <c r="B78" s="2"/>
      <c r="C78" s="2"/>
      <c r="D78" s="2"/>
      <c r="E78" s="2"/>
    </row>
    <row r="79" spans="1:5" ht="15.75">
      <c r="A79" s="2"/>
      <c r="B79" s="2"/>
      <c r="C79" s="2"/>
      <c r="D79" s="2"/>
      <c r="E79" s="2"/>
    </row>
    <row r="80" spans="1:5" ht="15.75">
      <c r="A80" s="2"/>
      <c r="B80" s="2"/>
      <c r="C80" s="2"/>
      <c r="D80" s="2"/>
      <c r="E80" s="2"/>
    </row>
    <row r="81" spans="1:5" ht="15.75">
      <c r="A81" s="2"/>
      <c r="B81" s="2"/>
      <c r="C81" s="2"/>
      <c r="D81" s="2"/>
      <c r="E81" s="2"/>
    </row>
    <row r="82" spans="1:5" ht="15.75">
      <c r="A82" s="2"/>
      <c r="B82" s="2"/>
      <c r="C82" s="2"/>
      <c r="D82" s="2"/>
      <c r="E82" s="2"/>
    </row>
    <row r="83" spans="1:5" ht="15.75">
      <c r="A83" s="2"/>
      <c r="B83" s="2"/>
      <c r="C83" s="2"/>
      <c r="D83" s="2"/>
      <c r="E83" s="2"/>
    </row>
    <row r="84" spans="1:5" ht="15.75">
      <c r="A84" s="2"/>
      <c r="B84" s="2"/>
      <c r="C84" s="2"/>
      <c r="D84" s="2"/>
      <c r="E84" s="2"/>
    </row>
    <row r="85" spans="1:5" ht="15.75">
      <c r="A85" s="2"/>
      <c r="B85" s="2"/>
      <c r="C85" s="2"/>
      <c r="D85" s="2"/>
      <c r="E85" s="2"/>
    </row>
    <row r="86" spans="1:5" ht="15.75">
      <c r="A86" s="2"/>
      <c r="B86" s="2"/>
      <c r="C86" s="2"/>
      <c r="D86" s="2"/>
      <c r="E86" s="2"/>
    </row>
    <row r="87" spans="1:5" ht="15.75">
      <c r="A87" s="2"/>
      <c r="B87" s="2"/>
      <c r="C87" s="2"/>
      <c r="D87" s="2"/>
      <c r="E87" s="2"/>
    </row>
    <row r="88" spans="1:5" ht="15.75">
      <c r="A88" s="2"/>
      <c r="B88" s="2"/>
      <c r="C88" s="2"/>
      <c r="D88" s="2"/>
      <c r="E88" s="2"/>
    </row>
    <row r="89" spans="1:5" ht="15.75">
      <c r="A89" s="2"/>
      <c r="B89" s="2"/>
      <c r="C89" s="2"/>
      <c r="D89" s="2"/>
      <c r="E89" s="2"/>
    </row>
    <row r="90" spans="1:5" ht="15.75">
      <c r="A90" s="2"/>
      <c r="B90" s="2"/>
      <c r="C90" s="2"/>
      <c r="D90" s="2"/>
      <c r="E90" s="2"/>
    </row>
    <row r="91" spans="1:5" ht="15.75">
      <c r="A91" s="2"/>
      <c r="B91" s="2"/>
      <c r="C91" s="2"/>
      <c r="D91" s="2"/>
      <c r="E91" s="2"/>
    </row>
    <row r="92" spans="1:5" ht="15.75">
      <c r="A92" s="2"/>
      <c r="B92" s="2"/>
      <c r="C92" s="2"/>
      <c r="D92" s="2"/>
      <c r="E92" s="2"/>
    </row>
    <row r="93" spans="1:5" ht="15.75">
      <c r="A93" s="2"/>
      <c r="B93" s="2"/>
      <c r="C93" s="2"/>
      <c r="D93" s="2"/>
      <c r="E93" s="2"/>
    </row>
    <row r="94" spans="1:5" ht="15.75">
      <c r="A94" s="2"/>
      <c r="B94" s="2"/>
      <c r="C94" s="2"/>
      <c r="D94" s="2"/>
      <c r="E94" s="2"/>
    </row>
    <row r="95" spans="1:5" ht="15.75">
      <c r="A95" s="2"/>
      <c r="B95" s="2"/>
      <c r="C95" s="2"/>
      <c r="D95" s="2"/>
      <c r="E95" s="2"/>
    </row>
    <row r="96" spans="1:5" ht="15.75">
      <c r="A96" s="2"/>
      <c r="B96" s="2"/>
      <c r="C96" s="2"/>
      <c r="D96" s="2"/>
      <c r="E96" s="2"/>
    </row>
    <row r="97" spans="1:5" ht="15.75">
      <c r="A97" s="2"/>
      <c r="B97" s="2"/>
      <c r="C97" s="2"/>
      <c r="D97" s="2"/>
      <c r="E97" s="2"/>
    </row>
    <row r="98" spans="1:5" ht="15.75">
      <c r="A98" s="2"/>
      <c r="B98" s="2"/>
      <c r="C98" s="2"/>
      <c r="D98" s="2"/>
      <c r="E98" s="2"/>
    </row>
    <row r="99" spans="1:5" ht="15.75">
      <c r="A99" s="2"/>
      <c r="B99" s="2"/>
      <c r="C99" s="2"/>
      <c r="D99" s="2"/>
      <c r="E99" s="2"/>
    </row>
    <row r="100" spans="1:5" ht="15.75">
      <c r="A100" s="2"/>
      <c r="B100" s="2"/>
      <c r="C100" s="2"/>
      <c r="D100" s="2"/>
      <c r="E100" s="2"/>
    </row>
    <row r="101" spans="1:5" ht="15.75">
      <c r="A101" s="2"/>
      <c r="B101" s="2"/>
      <c r="C101" s="2"/>
      <c r="D101" s="2"/>
      <c r="E101" s="2"/>
    </row>
    <row r="102" spans="1:5" ht="15.75">
      <c r="A102" s="2"/>
      <c r="B102" s="2"/>
      <c r="C102" s="2"/>
      <c r="D102" s="2"/>
      <c r="E102" s="2"/>
    </row>
    <row r="103" spans="1:5" ht="15.75">
      <c r="A103" s="2"/>
      <c r="B103" s="2"/>
      <c r="C103" s="2"/>
      <c r="D103" s="2"/>
      <c r="E103" s="2"/>
    </row>
    <row r="104" spans="1:5" ht="15.75">
      <c r="A104" s="2"/>
      <c r="B104" s="2"/>
      <c r="C104" s="2"/>
      <c r="D104" s="2"/>
      <c r="E104" s="2"/>
    </row>
    <row r="105" spans="1:5" ht="15.75">
      <c r="A105" s="2"/>
      <c r="B105" s="2"/>
      <c r="C105" s="2"/>
      <c r="D105" s="2"/>
      <c r="E105" s="2"/>
    </row>
    <row r="106" spans="1:5" ht="15.75">
      <c r="A106" s="2"/>
      <c r="B106" s="2"/>
      <c r="C106" s="2"/>
      <c r="D106" s="2"/>
      <c r="E106" s="2"/>
    </row>
    <row r="107" spans="1:5" ht="15.75">
      <c r="A107" s="2"/>
      <c r="B107" s="2"/>
      <c r="C107" s="2"/>
      <c r="D107" s="2"/>
      <c r="E107" s="2"/>
    </row>
    <row r="108" spans="1:5" ht="15.75">
      <c r="A108" s="2"/>
      <c r="B108" s="2"/>
      <c r="C108" s="2"/>
      <c r="D108" s="2"/>
      <c r="E108" s="2"/>
    </row>
    <row r="109" spans="1:5" ht="15.75">
      <c r="A109" s="2"/>
      <c r="B109" s="2"/>
      <c r="C109" s="2"/>
      <c r="D109" s="2"/>
      <c r="E109" s="2"/>
    </row>
    <row r="110" spans="1:5" ht="15.75">
      <c r="A110" s="2"/>
      <c r="B110" s="2"/>
      <c r="C110" s="2"/>
      <c r="D110" s="2"/>
      <c r="E110" s="2"/>
    </row>
    <row r="111" spans="1:5" ht="15.75">
      <c r="A111" s="2"/>
      <c r="B111" s="2"/>
      <c r="C111" s="2"/>
      <c r="D111" s="2"/>
      <c r="E111" s="2"/>
    </row>
    <row r="112" spans="1:5" ht="15.75">
      <c r="A112" s="2"/>
      <c r="B112" s="2"/>
      <c r="C112" s="2"/>
      <c r="D112" s="2"/>
      <c r="E112" s="2"/>
    </row>
    <row r="113" spans="1:5" ht="15.75">
      <c r="A113" s="2"/>
      <c r="B113" s="2"/>
      <c r="C113" s="2"/>
      <c r="D113" s="2"/>
      <c r="E113" s="2"/>
    </row>
    <row r="114" spans="1:5" ht="15.75">
      <c r="A114" s="2"/>
      <c r="B114" s="2"/>
      <c r="C114" s="2"/>
      <c r="D114" s="2"/>
      <c r="E114" s="2"/>
    </row>
    <row r="115" spans="1:5" ht="15.75">
      <c r="A115" s="2"/>
      <c r="B115" s="2"/>
      <c r="C115" s="2"/>
      <c r="D115" s="2"/>
      <c r="E115" s="2"/>
    </row>
    <row r="116" spans="1:5" ht="15.75">
      <c r="A116" s="2"/>
      <c r="B116" s="2"/>
      <c r="C116" s="2"/>
      <c r="D116" s="2"/>
      <c r="E116" s="2"/>
    </row>
    <row r="117" spans="1:5" ht="15.75">
      <c r="A117" s="2"/>
      <c r="B117" s="2"/>
      <c r="C117" s="2"/>
      <c r="D117" s="2"/>
      <c r="E117" s="2"/>
    </row>
    <row r="118" spans="1:5" ht="15.75">
      <c r="A118" s="2"/>
      <c r="B118" s="2"/>
      <c r="C118" s="2"/>
      <c r="D118" s="2"/>
      <c r="E118" s="2"/>
    </row>
    <row r="119" spans="1:5" ht="15.75">
      <c r="A119" s="2"/>
      <c r="B119" s="2"/>
      <c r="C119" s="2"/>
      <c r="D119" s="2"/>
      <c r="E119" s="2"/>
    </row>
    <row r="120" spans="1:5" ht="15.75">
      <c r="A120" s="2"/>
      <c r="B120" s="2"/>
      <c r="C120" s="2"/>
      <c r="D120" s="2"/>
      <c r="E120" s="2"/>
    </row>
    <row r="121" spans="1:5" ht="15.75">
      <c r="A121" s="2"/>
      <c r="B121" s="2"/>
      <c r="C121" s="2"/>
      <c r="D121" s="2"/>
      <c r="E121" s="2"/>
    </row>
    <row r="122" spans="1:5" ht="15.75">
      <c r="A122" s="2"/>
      <c r="B122" s="2"/>
      <c r="C122" s="2"/>
      <c r="D122" s="2"/>
      <c r="E122" s="2"/>
    </row>
    <row r="123" spans="1:5" ht="15.75">
      <c r="A123" s="2"/>
      <c r="B123" s="2"/>
      <c r="C123" s="2"/>
      <c r="D123" s="2"/>
      <c r="E123" s="2"/>
    </row>
    <row r="124" spans="1:5" ht="15.75">
      <c r="A124" s="2"/>
      <c r="B124" s="2"/>
      <c r="C124" s="2"/>
      <c r="D124" s="2"/>
      <c r="E124" s="2"/>
    </row>
    <row r="125" spans="1:5" ht="15.75">
      <c r="A125" s="2"/>
      <c r="B125" s="2"/>
      <c r="C125" s="2"/>
      <c r="D125" s="2"/>
      <c r="E125" s="2"/>
    </row>
    <row r="126" spans="1:5" ht="15.75">
      <c r="A126" s="2"/>
      <c r="B126" s="2"/>
      <c r="C126" s="2"/>
      <c r="D126" s="2"/>
      <c r="E126" s="2"/>
    </row>
    <row r="127" spans="1:5" ht="15.75">
      <c r="A127" s="2"/>
      <c r="B127" s="2"/>
      <c r="C127" s="2"/>
      <c r="D127" s="2"/>
      <c r="E127" s="2"/>
    </row>
    <row r="128" spans="1:5" ht="15.75">
      <c r="A128" s="2"/>
      <c r="B128" s="2"/>
      <c r="C128" s="2"/>
      <c r="D128" s="2"/>
      <c r="E128" s="2"/>
    </row>
    <row r="129" spans="1:5" ht="15.75">
      <c r="A129" s="2"/>
      <c r="B129" s="2"/>
      <c r="C129" s="2"/>
      <c r="D129" s="2"/>
      <c r="E129" s="2"/>
    </row>
    <row r="130" spans="1:5" ht="15.75">
      <c r="A130" s="2"/>
      <c r="B130" s="2"/>
      <c r="C130" s="2"/>
      <c r="D130" s="2"/>
      <c r="E130" s="2"/>
    </row>
    <row r="131" spans="1:5" ht="15.75">
      <c r="A131" s="2"/>
      <c r="B131" s="2"/>
      <c r="C131" s="2"/>
      <c r="D131" s="2"/>
      <c r="E131" s="2"/>
    </row>
    <row r="132" spans="1:5" ht="15.75">
      <c r="A132" s="2"/>
      <c r="B132" s="2"/>
      <c r="C132" s="2"/>
      <c r="D132" s="2"/>
      <c r="E132" s="2"/>
    </row>
    <row r="133" spans="1:5" ht="15.75">
      <c r="A133" s="2"/>
      <c r="B133" s="2"/>
      <c r="C133" s="2"/>
      <c r="D133" s="2"/>
      <c r="E133" s="2"/>
    </row>
    <row r="134" spans="1:5" ht="15.75">
      <c r="A134" s="2"/>
      <c r="B134" s="2"/>
      <c r="C134" s="2"/>
      <c r="D134" s="2"/>
      <c r="E134" s="2"/>
    </row>
    <row r="135" spans="1:5" ht="15.75">
      <c r="A135" s="2"/>
      <c r="B135" s="2"/>
      <c r="C135" s="2"/>
      <c r="D135" s="2"/>
      <c r="E135" s="2"/>
    </row>
    <row r="136" spans="1:5" ht="15.75">
      <c r="A136" s="2"/>
      <c r="B136" s="2"/>
      <c r="C136" s="2"/>
      <c r="D136" s="2"/>
      <c r="E136" s="2"/>
    </row>
    <row r="137" spans="1:5" ht="15.75">
      <c r="A137" s="2"/>
      <c r="B137" s="2"/>
      <c r="C137" s="2"/>
      <c r="D137" s="2"/>
      <c r="E137" s="2"/>
    </row>
    <row r="138" spans="1:5" ht="15.75">
      <c r="A138" s="2"/>
      <c r="B138" s="2"/>
      <c r="C138" s="2"/>
      <c r="D138" s="2"/>
      <c r="E138" s="2"/>
    </row>
    <row r="139" spans="1:5" ht="15.75">
      <c r="A139" s="2"/>
      <c r="B139" s="2"/>
      <c r="C139" s="2"/>
      <c r="D139" s="2"/>
      <c r="E139" s="2"/>
    </row>
    <row r="140" spans="1:5" ht="15.75">
      <c r="A140" s="2"/>
      <c r="B140" s="2"/>
      <c r="C140" s="2"/>
      <c r="D140" s="2"/>
      <c r="E140" s="2"/>
    </row>
    <row r="141" spans="1:5" ht="15.75">
      <c r="A141" s="2"/>
      <c r="B141" s="2"/>
      <c r="C141" s="2"/>
      <c r="D141" s="2"/>
      <c r="E141" s="2"/>
    </row>
    <row r="142" spans="1:5" ht="15.75">
      <c r="A142" s="2"/>
      <c r="B142" s="2"/>
      <c r="C142" s="2"/>
      <c r="D142" s="2"/>
      <c r="E142" s="2"/>
    </row>
    <row r="143" spans="1:5" ht="15.75">
      <c r="A143" s="2"/>
      <c r="B143" s="2"/>
      <c r="C143" s="2"/>
      <c r="D143" s="2"/>
      <c r="E143" s="2"/>
    </row>
    <row r="144" spans="1:5" ht="15.75">
      <c r="A144" s="2"/>
      <c r="B144" s="2"/>
      <c r="C144" s="2"/>
      <c r="D144" s="2"/>
      <c r="E144" s="2"/>
    </row>
    <row r="145" spans="1:5" ht="15.75">
      <c r="A145" s="2"/>
      <c r="B145" s="2"/>
      <c r="C145" s="2"/>
      <c r="D145" s="2"/>
      <c r="E145" s="2"/>
    </row>
    <row r="146" spans="1:5" ht="15.75">
      <c r="A146" s="2"/>
      <c r="B146" s="2"/>
      <c r="C146" s="2"/>
      <c r="D146" s="2"/>
      <c r="E146" s="2"/>
    </row>
    <row r="147" spans="1:5" ht="15.75">
      <c r="A147" s="2"/>
      <c r="B147" s="2"/>
      <c r="C147" s="2"/>
      <c r="D147" s="2"/>
      <c r="E147" s="2"/>
    </row>
    <row r="148" spans="1:5" ht="15.75">
      <c r="A148" s="2"/>
      <c r="B148" s="2"/>
      <c r="C148" s="2"/>
      <c r="D148" s="2"/>
      <c r="E148" s="2"/>
    </row>
    <row r="149" spans="1:5" ht="15.75">
      <c r="A149" s="2"/>
      <c r="B149" s="2"/>
      <c r="C149" s="2"/>
      <c r="D149" s="2"/>
      <c r="E149" s="2"/>
    </row>
    <row r="150" spans="1:5" ht="15.75">
      <c r="A150" s="2"/>
      <c r="B150" s="2"/>
      <c r="C150" s="2"/>
      <c r="D150" s="2"/>
      <c r="E150" s="2"/>
    </row>
    <row r="151" spans="1:5" ht="15.75">
      <c r="A151" s="2"/>
      <c r="B151" s="2"/>
      <c r="C151" s="2"/>
      <c r="D151" s="2"/>
      <c r="E151" s="2"/>
    </row>
    <row r="152" spans="1:5" ht="15.75">
      <c r="A152" s="2"/>
      <c r="B152" s="2"/>
      <c r="C152" s="2"/>
      <c r="D152" s="2"/>
      <c r="E152" s="2"/>
    </row>
    <row r="153" spans="1:5" ht="15.75">
      <c r="A153" s="2"/>
      <c r="B153" s="2"/>
      <c r="C153" s="2"/>
      <c r="D153" s="2"/>
      <c r="E153" s="2"/>
    </row>
    <row r="154" spans="1:5" ht="15.75">
      <c r="A154" s="2"/>
      <c r="B154" s="2"/>
      <c r="C154" s="2"/>
      <c r="D154" s="2"/>
      <c r="E154" s="2"/>
    </row>
    <row r="155" spans="1:5" ht="15.75">
      <c r="A155" s="2"/>
      <c r="B155" s="2"/>
      <c r="C155" s="2"/>
      <c r="D155" s="2"/>
      <c r="E155" s="2"/>
    </row>
    <row r="156" spans="1:5" ht="15.75">
      <c r="A156" s="2"/>
      <c r="B156" s="2"/>
      <c r="C156" s="2"/>
      <c r="D156" s="2"/>
      <c r="E156" s="2"/>
    </row>
    <row r="157" spans="1:5" ht="15.75">
      <c r="A157" s="2"/>
      <c r="B157" s="2"/>
      <c r="C157" s="2"/>
      <c r="D157" s="2"/>
      <c r="E157" s="2"/>
    </row>
    <row r="158" spans="1:5" ht="15.75">
      <c r="A158" s="2"/>
      <c r="B158" s="2"/>
      <c r="C158" s="2"/>
      <c r="D158" s="2"/>
      <c r="E158" s="2"/>
    </row>
    <row r="159" spans="1:5" ht="15.75">
      <c r="A159" s="2"/>
      <c r="B159" s="2"/>
      <c r="C159" s="2"/>
      <c r="D159" s="2"/>
      <c r="E159" s="2"/>
    </row>
    <row r="160" spans="1:5" ht="15.75">
      <c r="A160" s="2"/>
      <c r="B160" s="2"/>
      <c r="C160" s="2"/>
      <c r="D160" s="2"/>
      <c r="E160" s="2"/>
    </row>
    <row r="161" spans="1:5" ht="15.75">
      <c r="A161" s="2"/>
      <c r="B161" s="2"/>
      <c r="C161" s="2"/>
      <c r="D161" s="2"/>
      <c r="E161" s="2"/>
    </row>
    <row r="162" spans="1:5" ht="15.75">
      <c r="A162" s="2"/>
      <c r="B162" s="2"/>
      <c r="C162" s="2"/>
      <c r="D162" s="2"/>
      <c r="E162" s="2"/>
    </row>
    <row r="163" spans="1:5" ht="15.75">
      <c r="A163" s="2"/>
      <c r="B163" s="2"/>
      <c r="C163" s="2"/>
      <c r="D163" s="2"/>
      <c r="E163" s="2"/>
    </row>
    <row r="164" spans="1:5" ht="15.75">
      <c r="A164" s="2"/>
      <c r="B164" s="2"/>
      <c r="C164" s="2"/>
      <c r="D164" s="2"/>
      <c r="E164" s="2"/>
    </row>
    <row r="165" spans="1:5" ht="15.75">
      <c r="A165" s="2"/>
      <c r="B165" s="2"/>
      <c r="C165" s="2"/>
      <c r="D165" s="2"/>
      <c r="E165" s="2"/>
    </row>
    <row r="166" spans="1:5" ht="15.75">
      <c r="A166" s="2"/>
      <c r="B166" s="2"/>
      <c r="C166" s="2"/>
      <c r="D166" s="2"/>
      <c r="E166" s="2"/>
    </row>
    <row r="167" spans="1:5" ht="15.75">
      <c r="A167" s="2"/>
      <c r="B167" s="2"/>
      <c r="C167" s="2"/>
      <c r="D167" s="2"/>
      <c r="E167" s="2"/>
    </row>
    <row r="168" spans="1:5" ht="15.75">
      <c r="A168" s="2"/>
      <c r="B168" s="2"/>
      <c r="C168" s="2"/>
      <c r="D168" s="2"/>
      <c r="E168" s="2"/>
    </row>
    <row r="169" spans="1:5" ht="15.75">
      <c r="A169" s="2"/>
      <c r="B169" s="2"/>
      <c r="C169" s="2"/>
      <c r="D169" s="2"/>
      <c r="E169" s="2"/>
    </row>
    <row r="170" spans="1:5" ht="15.75">
      <c r="A170" s="2"/>
      <c r="B170" s="2"/>
      <c r="C170" s="2"/>
      <c r="D170" s="2"/>
      <c r="E170" s="2"/>
    </row>
    <row r="171" spans="1:5" ht="15.75">
      <c r="A171" s="2"/>
      <c r="B171" s="2"/>
      <c r="C171" s="2"/>
      <c r="D171" s="2"/>
      <c r="E171" s="2"/>
    </row>
    <row r="172" spans="1:5" ht="15.75">
      <c r="A172" s="2"/>
      <c r="B172" s="2"/>
      <c r="C172" s="2"/>
      <c r="D172" s="2"/>
      <c r="E172" s="2"/>
    </row>
    <row r="173" spans="1:5" ht="15.75">
      <c r="A173" s="2"/>
      <c r="B173" s="2"/>
      <c r="C173" s="2"/>
      <c r="D173" s="2"/>
      <c r="E173" s="2"/>
    </row>
    <row r="174" spans="1:5" ht="15.75">
      <c r="A174" s="2"/>
      <c r="B174" s="2"/>
      <c r="C174" s="2"/>
      <c r="D174" s="2"/>
      <c r="E174" s="2"/>
    </row>
    <row r="175" spans="1:5" ht="15.75">
      <c r="A175" s="2"/>
      <c r="B175" s="2"/>
      <c r="C175" s="2"/>
      <c r="D175" s="2"/>
      <c r="E175" s="2"/>
    </row>
    <row r="176" spans="1:5" ht="15.75">
      <c r="A176" s="2"/>
      <c r="B176" s="2"/>
      <c r="C176" s="2"/>
      <c r="D176" s="2"/>
      <c r="E176" s="2"/>
    </row>
    <row r="177" spans="1:5" ht="15.75">
      <c r="A177" s="2"/>
      <c r="B177" s="2"/>
      <c r="C177" s="2"/>
      <c r="D177" s="2"/>
      <c r="E177" s="2"/>
    </row>
    <row r="178" spans="1:5" ht="15.75">
      <c r="A178" s="2"/>
      <c r="B178" s="2"/>
      <c r="C178" s="2"/>
      <c r="D178" s="2"/>
      <c r="E178" s="2"/>
    </row>
    <row r="179" spans="1:5" ht="15.75">
      <c r="A179" s="2"/>
      <c r="B179" s="2"/>
      <c r="C179" s="2"/>
      <c r="D179" s="2"/>
      <c r="E179" s="2"/>
    </row>
    <row r="180" spans="1:5" ht="15.75">
      <c r="A180" s="2"/>
      <c r="B180" s="2"/>
      <c r="C180" s="2"/>
      <c r="D180" s="2"/>
      <c r="E180" s="2"/>
    </row>
    <row r="181" spans="1:5" ht="15.75">
      <c r="A181" s="2"/>
      <c r="B181" s="2"/>
      <c r="C181" s="2"/>
      <c r="D181" s="2"/>
      <c r="E181" s="2"/>
    </row>
    <row r="182" spans="1:5" ht="15.75">
      <c r="A182" s="2"/>
      <c r="B182" s="2"/>
      <c r="C182" s="2"/>
      <c r="D182" s="2"/>
      <c r="E182" s="2"/>
    </row>
    <row r="183" spans="1:5" ht="15.75">
      <c r="A183" s="2"/>
      <c r="B183" s="2"/>
      <c r="C183" s="2"/>
      <c r="D183" s="2"/>
      <c r="E183" s="2"/>
    </row>
    <row r="184" spans="1:5" ht="15.75">
      <c r="A184" s="2"/>
      <c r="B184" s="2"/>
      <c r="C184" s="2"/>
      <c r="D184" s="2"/>
      <c r="E184" s="2"/>
    </row>
    <row r="185" spans="1:5" ht="15.75">
      <c r="A185" s="2"/>
      <c r="B185" s="2"/>
      <c r="C185" s="2"/>
      <c r="D185" s="2"/>
      <c r="E185" s="2"/>
    </row>
    <row r="186" spans="1:5" ht="15.75">
      <c r="A186" s="2"/>
      <c r="B186" s="2"/>
      <c r="C186" s="2"/>
      <c r="D186" s="2"/>
      <c r="E186" s="2"/>
    </row>
    <row r="187" spans="1:5" ht="15.75">
      <c r="A187" s="2"/>
      <c r="B187" s="2"/>
      <c r="C187" s="2"/>
      <c r="D187" s="2"/>
      <c r="E187" s="2"/>
    </row>
    <row r="188" spans="1:5" ht="15.75">
      <c r="A188" s="2"/>
      <c r="B188" s="2"/>
      <c r="C188" s="2"/>
      <c r="D188" s="2"/>
      <c r="E188" s="2"/>
    </row>
    <row r="189" spans="1:5" ht="15.75">
      <c r="A189" s="2"/>
      <c r="B189" s="2"/>
      <c r="C189" s="2"/>
      <c r="D189" s="2"/>
      <c r="E189" s="2"/>
    </row>
    <row r="190" spans="1:5" ht="15.75">
      <c r="A190" s="2"/>
      <c r="B190" s="2"/>
      <c r="C190" s="2"/>
      <c r="D190" s="2"/>
      <c r="E190" s="2"/>
    </row>
    <row r="191" spans="1:5" ht="15.75">
      <c r="A191" s="2"/>
      <c r="B191" s="2"/>
      <c r="C191" s="2"/>
      <c r="D191" s="2"/>
      <c r="E191" s="2"/>
    </row>
    <row r="192" spans="1:5" ht="15.75">
      <c r="A192" s="2"/>
      <c r="B192" s="2"/>
      <c r="C192" s="2"/>
      <c r="D192" s="2"/>
      <c r="E192" s="2"/>
    </row>
    <row r="193" spans="1:5" ht="15.75">
      <c r="A193" s="2"/>
      <c r="B193" s="2"/>
      <c r="C193" s="2"/>
      <c r="D193" s="2"/>
      <c r="E193" s="2"/>
    </row>
    <row r="194" spans="1:5" ht="15.75">
      <c r="A194" s="2"/>
      <c r="B194" s="2"/>
      <c r="C194" s="2"/>
      <c r="D194" s="2"/>
      <c r="E194" s="2"/>
    </row>
  </sheetData>
  <printOptions/>
  <pageMargins left="1" right="0.25" top="0.5" bottom="0.5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Kej Bintai Kindenko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KBKSB</dc:creator>
  <cp:keywords/>
  <dc:description/>
  <cp:lastModifiedBy>lshew</cp:lastModifiedBy>
  <cp:lastPrinted>2006-02-21T11:59:26Z</cp:lastPrinted>
  <dcterms:created xsi:type="dcterms:W3CDTF">2002-11-25T00:32:11Z</dcterms:created>
  <dcterms:modified xsi:type="dcterms:W3CDTF">2006-02-21T11:59:50Z</dcterms:modified>
  <cp:category/>
  <cp:version/>
  <cp:contentType/>
  <cp:contentStatus/>
</cp:coreProperties>
</file>